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vsd" ContentType="application/vnd.visi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codeName="ThisWorkbook" defaultThemeVersion="124226"/>
  <mc:AlternateContent xmlns:mc="http://schemas.openxmlformats.org/markup-compatibility/2006">
    <mc:Choice Requires="x15">
      <x15ac:absPath xmlns:x15ac="http://schemas.microsoft.com/office/spreadsheetml/2010/11/ac" url="C:\Data\Project\Ncp13992\Design tool\"/>
    </mc:Choice>
  </mc:AlternateContent>
  <xr:revisionPtr revIDLastSave="0" documentId="13_ncr:1_{609148A8-096B-4446-BE31-D5ECD7F96C67}" xr6:coauthVersionLast="47" xr6:coauthVersionMax="47" xr10:uidLastSave="{00000000-0000-0000-0000-000000000000}"/>
  <bookViews>
    <workbookView xWindow="-120" yWindow="-120" windowWidth="29040" windowHeight="15720" xr2:uid="{00000000-000D-0000-FFFF-FFFF00000000}"/>
  </bookViews>
  <sheets>
    <sheet name="NCP13994 Design Tool" sheetId="1" r:id="rId1"/>
    <sheet name="Board debuging" sheetId="9" r:id="rId2"/>
    <sheet name="Reference designs" sheetId="10" r:id="rId3"/>
    <sheet name="Sheet2" sheetId="2" state="hidden" r:id="rId4"/>
    <sheet name="Sheet3" sheetId="3" state="hidden" r:id="rId5"/>
    <sheet name="Sheet1" sheetId="8" state="hidden" r:id="rId6"/>
  </sheets>
  <definedNames>
    <definedName name="Ae">'NCP13994 Design Tool'!$C$69</definedName>
    <definedName name="answer">'NCP13994 Design Tool'!$C$21</definedName>
    <definedName name="Attn1">'NCP13994 Design Tool'!#REF!</definedName>
    <definedName name="attn2">'NCP13994 Design Tool'!#REF!</definedName>
    <definedName name="Bmax">'NCP13994 Design Tool'!$C$70</definedName>
    <definedName name="C.DT">'NCP13994 Design Tool'!#REF!</definedName>
    <definedName name="Cdl">'NCP13994 Design Tool'!$C$14</definedName>
    <definedName name="Cout">'NCP13994 Design Tool'!$C$85</definedName>
    <definedName name="Cr">'NCP13994 Design Tool'!$G$38</definedName>
    <definedName name="Crd">'NCP13994 Design Tool'!$C$40</definedName>
    <definedName name="Eff">'NCP13994 Design Tool'!$C$10</definedName>
    <definedName name="ESR">'NCP13994 Design Tool'!$C$86</definedName>
    <definedName name="f_min">'NCP13994 Design Tool'!$C$79</definedName>
    <definedName name="fo">'NCP13994 Design Tool'!$G$43</definedName>
    <definedName name="fod">'NCP13994 Design Tool'!$C$38</definedName>
    <definedName name="fs_nrm">'NCP13994 Design Tool'!$C$78</definedName>
    <definedName name="Io">'NCP13994 Design Tool'!$C$9</definedName>
    <definedName name="Io.olp">'NCP13994 Design Tool'!#REF!</definedName>
    <definedName name="Iocp">'NCP13994 Design Tool'!$C$75</definedName>
    <definedName name="k">'NCP13994 Design Tool'!$J$1</definedName>
    <definedName name="Lp">'NCP13994 Design Tool'!$G$40</definedName>
    <definedName name="Lr">'NCP13994 Design Tool'!$G$39</definedName>
    <definedName name="Lrd">'NCP13994 Design Tool'!$C$41</definedName>
    <definedName name="M_max">'NCP13994 Design Tool'!$C$28</definedName>
    <definedName name="M_min">'NCP13994 Design Tool'!$C$27</definedName>
    <definedName name="Ma">'NCP13994 Design Tool'!$G$44</definedName>
    <definedName name="MC">Sheet3!$B$4</definedName>
    <definedName name="mm">'NCP13994 Design Tool'!$C$17</definedName>
    <definedName name="Mv">'NCP13994 Design Tool'!$C$44</definedName>
    <definedName name="n">'NCP13994 Design Tool'!$G$6</definedName>
    <definedName name="nct">'NCP13994 Design Tool'!$C$94</definedName>
    <definedName name="nn">'NCP13994 Design Tool'!$G$31</definedName>
    <definedName name="Np">'NCP13994 Design Tool'!$G$70</definedName>
    <definedName name="Ns">'NCP13994 Design Tool'!$C$72</definedName>
    <definedName name="Pin">'NCP13994 Design Tool'!$G$9</definedName>
    <definedName name="Po">'NCP13994 Design Tool'!$G$8</definedName>
    <definedName name="Q">'NCP13994 Design Tool'!$G$42</definedName>
    <definedName name="Qd">'NCP13994 Design Tool'!$C$39</definedName>
    <definedName name="R.DT">'NCP13994 Design Tool'!#REF!</definedName>
    <definedName name="Rac">'NCP13994 Design Tool'!$G$34</definedName>
    <definedName name="Ro">Sheet3!$B$10</definedName>
    <definedName name="Thu">'NCP13994 Design Tool'!$C$13</definedName>
    <definedName name="u">'NCP13994 Design Tool'!$G$3</definedName>
    <definedName name="VF">'NCP13994 Design Tool'!$C$31</definedName>
    <definedName name="Vin_max">'NCP13994 Design Tool'!$C$11</definedName>
    <definedName name="Vin_min">'NCP13994 Design Tool'!$G$11</definedName>
    <definedName name="Vo">'NCP13994 Design Tool'!$C$8</definedName>
    <definedName name="wm">Sheet3!$D$11</definedName>
    <definedName name="wo">Sheet3!$B$1</definedName>
    <definedName name="wp">Sheet3!$B$2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9" i="1" l="1"/>
  <c r="C126" i="1"/>
  <c r="C135" i="1"/>
  <c r="C136" i="1" s="1"/>
  <c r="G43" i="1" l="1"/>
  <c r="C99" i="1" l="1"/>
  <c r="G73" i="1"/>
  <c r="C17" i="1"/>
  <c r="C121" i="1" l="1"/>
  <c r="C115" i="1"/>
  <c r="C114" i="1" s="1"/>
  <c r="G83" i="1"/>
  <c r="G9" i="1"/>
  <c r="G10" i="1" s="1"/>
  <c r="P80" i="1" l="1"/>
  <c r="P79" i="1"/>
  <c r="C28" i="1"/>
  <c r="C94" i="1"/>
  <c r="G31" i="1"/>
  <c r="Q39" i="2"/>
  <c r="Q38" i="2"/>
  <c r="Q37" i="2"/>
  <c r="Q36" i="2"/>
  <c r="Q35" i="2"/>
  <c r="Q34" i="2"/>
  <c r="Q33" i="2"/>
  <c r="Q32" i="2"/>
  <c r="Q31" i="2"/>
  <c r="Q30" i="2"/>
  <c r="Q29" i="2"/>
  <c r="Q28" i="2"/>
  <c r="P28" i="2"/>
  <c r="P29" i="2"/>
  <c r="P30" i="2"/>
  <c r="P31" i="2"/>
  <c r="P32" i="2"/>
  <c r="P33" i="2"/>
  <c r="P34" i="2"/>
  <c r="P35" i="2"/>
  <c r="P36" i="2"/>
  <c r="P37" i="2"/>
  <c r="P38" i="2"/>
  <c r="P39" i="2"/>
  <c r="O39" i="2"/>
  <c r="O38" i="2"/>
  <c r="O37" i="2"/>
  <c r="O36" i="2"/>
  <c r="O35" i="2"/>
  <c r="O34" i="2"/>
  <c r="O33" i="2"/>
  <c r="O32" i="2"/>
  <c r="O31" i="2"/>
  <c r="O30" i="2"/>
  <c r="O29" i="2"/>
  <c r="O28" i="2"/>
  <c r="B1" i="3"/>
  <c r="Q23" i="3" s="1"/>
  <c r="B2" i="3"/>
  <c r="Q28" i="3"/>
  <c r="Q22" i="3"/>
  <c r="Q21" i="3"/>
  <c r="Q17" i="3"/>
  <c r="Q16" i="3"/>
  <c r="D1" i="3"/>
  <c r="N39" i="2"/>
  <c r="M39" i="2"/>
  <c r="L39" i="2"/>
  <c r="K39" i="2"/>
  <c r="J39" i="2"/>
  <c r="I39" i="2"/>
  <c r="H39" i="2"/>
  <c r="G39" i="2"/>
  <c r="F39" i="2"/>
  <c r="E39" i="2"/>
  <c r="N38" i="2"/>
  <c r="M38" i="2"/>
  <c r="L38" i="2"/>
  <c r="K38" i="2"/>
  <c r="J38" i="2"/>
  <c r="I38" i="2"/>
  <c r="H38" i="2"/>
  <c r="G38" i="2"/>
  <c r="F38" i="2"/>
  <c r="E38" i="2"/>
  <c r="N37" i="2"/>
  <c r="M37" i="2"/>
  <c r="L37" i="2"/>
  <c r="K37" i="2"/>
  <c r="J37" i="2"/>
  <c r="I37" i="2"/>
  <c r="H37" i="2"/>
  <c r="G37" i="2"/>
  <c r="F37" i="2"/>
  <c r="E37" i="2"/>
  <c r="N36" i="2"/>
  <c r="M36" i="2"/>
  <c r="L36" i="2"/>
  <c r="K36" i="2"/>
  <c r="J36" i="2"/>
  <c r="I36" i="2"/>
  <c r="H36" i="2"/>
  <c r="G36" i="2"/>
  <c r="F36" i="2"/>
  <c r="E36" i="2"/>
  <c r="N35" i="2"/>
  <c r="M35" i="2"/>
  <c r="L35" i="2"/>
  <c r="K35" i="2"/>
  <c r="J35" i="2"/>
  <c r="I35" i="2"/>
  <c r="H35" i="2"/>
  <c r="G35" i="2"/>
  <c r="F35" i="2"/>
  <c r="E35" i="2"/>
  <c r="N34" i="2"/>
  <c r="M34" i="2"/>
  <c r="L34" i="2"/>
  <c r="K34" i="2"/>
  <c r="J34" i="2"/>
  <c r="I34" i="2"/>
  <c r="H34" i="2"/>
  <c r="G34" i="2"/>
  <c r="F34" i="2"/>
  <c r="E34" i="2"/>
  <c r="N33" i="2"/>
  <c r="M33" i="2"/>
  <c r="L33" i="2"/>
  <c r="K33" i="2"/>
  <c r="J33" i="2"/>
  <c r="I33" i="2"/>
  <c r="H33" i="2"/>
  <c r="G33" i="2"/>
  <c r="F33" i="2"/>
  <c r="E33" i="2"/>
  <c r="N32" i="2"/>
  <c r="M32" i="2"/>
  <c r="L32" i="2"/>
  <c r="K32" i="2"/>
  <c r="J32" i="2"/>
  <c r="I32" i="2"/>
  <c r="H32" i="2"/>
  <c r="G32" i="2"/>
  <c r="F32" i="2"/>
  <c r="E32" i="2"/>
  <c r="N31" i="2"/>
  <c r="M31" i="2"/>
  <c r="L31" i="2"/>
  <c r="K31" i="2"/>
  <c r="J31" i="2"/>
  <c r="I31" i="2"/>
  <c r="H31" i="2"/>
  <c r="G31" i="2"/>
  <c r="F31" i="2"/>
  <c r="E31" i="2"/>
  <c r="N30" i="2"/>
  <c r="M30" i="2"/>
  <c r="L30" i="2"/>
  <c r="K30" i="2"/>
  <c r="J30" i="2"/>
  <c r="I30" i="2"/>
  <c r="H30" i="2"/>
  <c r="G30" i="2"/>
  <c r="F30" i="2"/>
  <c r="E30" i="2"/>
  <c r="N29" i="2"/>
  <c r="M29" i="2"/>
  <c r="L29" i="2"/>
  <c r="K29" i="2"/>
  <c r="J29" i="2"/>
  <c r="I29" i="2"/>
  <c r="H29" i="2"/>
  <c r="G29" i="2"/>
  <c r="F29" i="2"/>
  <c r="E29" i="2"/>
  <c r="N28" i="2"/>
  <c r="M28" i="2"/>
  <c r="L28" i="2"/>
  <c r="K28" i="2"/>
  <c r="J28" i="2"/>
  <c r="I28" i="2"/>
  <c r="H28" i="2"/>
  <c r="G28" i="2"/>
  <c r="F28" i="2"/>
  <c r="E28" i="2"/>
  <c r="D39" i="2"/>
  <c r="D38" i="2"/>
  <c r="D37" i="2"/>
  <c r="D36" i="2"/>
  <c r="D35" i="2"/>
  <c r="D34" i="2"/>
  <c r="D33" i="2"/>
  <c r="D32" i="2"/>
  <c r="D31" i="2"/>
  <c r="D30" i="2"/>
  <c r="D29" i="2"/>
  <c r="D28" i="2"/>
  <c r="G85" i="1"/>
  <c r="G84" i="1"/>
  <c r="G72" i="1"/>
  <c r="M72" i="1" s="1"/>
  <c r="G44" i="1"/>
  <c r="B4" i="3" s="1"/>
  <c r="F32" i="1"/>
  <c r="C22" i="1"/>
  <c r="G13" i="1"/>
  <c r="G8" i="1"/>
  <c r="A8" i="3" l="1"/>
  <c r="B8" i="3" s="1"/>
  <c r="G70" i="1"/>
  <c r="E27" i="1" s="1"/>
  <c r="G34" i="1"/>
  <c r="G86" i="1"/>
  <c r="G69" i="1"/>
  <c r="C44" i="1"/>
  <c r="G71" i="1" s="1"/>
  <c r="A59" i="8"/>
  <c r="B59" i="8" s="1"/>
  <c r="F59" i="8" s="1"/>
  <c r="J44" i="1"/>
  <c r="Q26" i="3" l="1"/>
  <c r="C40" i="1"/>
  <c r="C41" i="1" s="1"/>
  <c r="C42" i="1" s="1"/>
  <c r="A9" i="3"/>
  <c r="A10" i="3" s="1"/>
  <c r="G75" i="1"/>
  <c r="G78" i="1" s="1"/>
  <c r="J79" i="1"/>
  <c r="C95" i="1"/>
  <c r="J80" i="1"/>
  <c r="Q18" i="3"/>
  <c r="J78" i="1"/>
  <c r="Q27" i="3"/>
  <c r="J59" i="8"/>
  <c r="B3" i="3"/>
  <c r="G42" i="1"/>
  <c r="D8" i="3" s="1"/>
  <c r="C59" i="8"/>
  <c r="D59" i="8"/>
  <c r="L78" i="1"/>
  <c r="K78" i="1"/>
  <c r="L80" i="1"/>
  <c r="L79" i="1"/>
  <c r="K80" i="1"/>
  <c r="K79" i="1"/>
  <c r="A58" i="8"/>
  <c r="B58" i="8" s="1"/>
  <c r="N59" i="8"/>
  <c r="H59" i="8"/>
  <c r="M59" i="8"/>
  <c r="G59" i="8"/>
  <c r="A60" i="8"/>
  <c r="B60" i="8" s="1"/>
  <c r="E59" i="8"/>
  <c r="L59" i="8"/>
  <c r="I59" i="8"/>
  <c r="K59" i="8"/>
  <c r="B9" i="3" l="1"/>
  <c r="F9" i="3" s="1"/>
  <c r="C8" i="3"/>
  <c r="I8" i="3" s="1"/>
  <c r="J8" i="3" s="1"/>
  <c r="F8" i="3"/>
  <c r="E8" i="3"/>
  <c r="A61" i="8"/>
  <c r="A62" i="8" s="1"/>
  <c r="G8" i="3"/>
  <c r="A57" i="8"/>
  <c r="A56" i="8" s="1"/>
  <c r="M79" i="1"/>
  <c r="N79" i="1" s="1"/>
  <c r="O79" i="1" s="1"/>
  <c r="Q79" i="1" s="1"/>
  <c r="M80" i="1"/>
  <c r="N80" i="1" s="1"/>
  <c r="O80" i="1" s="1"/>
  <c r="Q80" i="1" s="1"/>
  <c r="M71" i="1"/>
  <c r="A11" i="3"/>
  <c r="B10" i="3"/>
  <c r="E60" i="8"/>
  <c r="K60" i="8"/>
  <c r="N60" i="8"/>
  <c r="G60" i="8"/>
  <c r="M60" i="8"/>
  <c r="L60" i="8"/>
  <c r="H60" i="8"/>
  <c r="D60" i="8"/>
  <c r="J60" i="8"/>
  <c r="F60" i="8"/>
  <c r="I60" i="8"/>
  <c r="C60" i="8"/>
  <c r="M58" i="8"/>
  <c r="L58" i="8"/>
  <c r="D58" i="8"/>
  <c r="G58" i="8"/>
  <c r="J58" i="8"/>
  <c r="I58" i="8"/>
  <c r="C58" i="8"/>
  <c r="F58" i="8"/>
  <c r="E58" i="8"/>
  <c r="N58" i="8"/>
  <c r="H58" i="8"/>
  <c r="K58" i="8"/>
  <c r="C9" i="3" l="1"/>
  <c r="K9" i="3" s="1"/>
  <c r="C100" i="1"/>
  <c r="D9" i="3"/>
  <c r="G9" i="3"/>
  <c r="E9" i="3"/>
  <c r="K8" i="3"/>
  <c r="L8" i="3" s="1"/>
  <c r="B61" i="8"/>
  <c r="E61" i="8" s="1"/>
  <c r="B57" i="8"/>
  <c r="I57" i="8" s="1"/>
  <c r="B56" i="8"/>
  <c r="A55" i="8"/>
  <c r="B62" i="8"/>
  <c r="A63" i="8"/>
  <c r="D10" i="3"/>
  <c r="E10" i="3"/>
  <c r="Q19" i="3"/>
  <c r="G10" i="3"/>
  <c r="C10" i="3"/>
  <c r="F10" i="3"/>
  <c r="A12" i="3"/>
  <c r="B11" i="3"/>
  <c r="I9" i="3" l="1"/>
  <c r="C61" i="8"/>
  <c r="M61" i="8"/>
  <c r="D61" i="8"/>
  <c r="N61" i="8"/>
  <c r="F61" i="8"/>
  <c r="G61" i="8"/>
  <c r="I61" i="8"/>
  <c r="K61" i="8"/>
  <c r="H61" i="8"/>
  <c r="L61" i="8"/>
  <c r="J61" i="8"/>
  <c r="G57" i="8"/>
  <c r="J57" i="8"/>
  <c r="H57" i="8"/>
  <c r="N57" i="8"/>
  <c r="M57" i="8"/>
  <c r="K57" i="8"/>
  <c r="C57" i="8"/>
  <c r="D57" i="8"/>
  <c r="F57" i="8"/>
  <c r="E57" i="8"/>
  <c r="L57" i="8"/>
  <c r="G11" i="3"/>
  <c r="F11" i="3"/>
  <c r="D11" i="3"/>
  <c r="Q24" i="3" s="1"/>
  <c r="C11" i="3"/>
  <c r="E11" i="3"/>
  <c r="G62" i="8"/>
  <c r="C62" i="8"/>
  <c r="J62" i="8"/>
  <c r="E62" i="8"/>
  <c r="I62" i="8"/>
  <c r="H62" i="8"/>
  <c r="K62" i="8"/>
  <c r="M62" i="8"/>
  <c r="D62" i="8"/>
  <c r="N62" i="8"/>
  <c r="L62" i="8"/>
  <c r="F62" i="8"/>
  <c r="B12" i="3"/>
  <c r="A13" i="3"/>
  <c r="I10" i="3"/>
  <c r="K10" i="3"/>
  <c r="A54" i="8"/>
  <c r="B55" i="8"/>
  <c r="B63" i="8"/>
  <c r="A64" i="8"/>
  <c r="G56" i="8"/>
  <c r="F56" i="8"/>
  <c r="M56" i="8"/>
  <c r="D56" i="8"/>
  <c r="H56" i="8"/>
  <c r="L56" i="8"/>
  <c r="E56" i="8"/>
  <c r="J56" i="8"/>
  <c r="N56" i="8"/>
  <c r="I56" i="8"/>
  <c r="K56" i="8"/>
  <c r="C56" i="8"/>
  <c r="J9" i="3" l="1"/>
  <c r="L9" i="3"/>
  <c r="A53" i="8"/>
  <c r="B54" i="8"/>
  <c r="G12" i="3"/>
  <c r="E12" i="3"/>
  <c r="D12" i="3"/>
  <c r="F12" i="3"/>
  <c r="C12" i="3"/>
  <c r="A65" i="8"/>
  <c r="B64" i="8"/>
  <c r="L63" i="8"/>
  <c r="E63" i="8"/>
  <c r="F63" i="8"/>
  <c r="I63" i="8"/>
  <c r="K63" i="8"/>
  <c r="D63" i="8"/>
  <c r="G63" i="8"/>
  <c r="H63" i="8"/>
  <c r="J63" i="8"/>
  <c r="N63" i="8"/>
  <c r="M63" i="8"/>
  <c r="C63" i="8"/>
  <c r="K11" i="3"/>
  <c r="L10" i="3" s="1"/>
  <c r="I11" i="3"/>
  <c r="J10" i="3" s="1"/>
  <c r="H55" i="8"/>
  <c r="L55" i="8"/>
  <c r="N55" i="8"/>
  <c r="F55" i="8"/>
  <c r="G55" i="8"/>
  <c r="D55" i="8"/>
  <c r="E55" i="8"/>
  <c r="C55" i="8"/>
  <c r="J55" i="8"/>
  <c r="M55" i="8"/>
  <c r="I55" i="8"/>
  <c r="K55" i="8"/>
  <c r="A14" i="3"/>
  <c r="B13" i="3"/>
  <c r="I12" i="3" l="1"/>
  <c r="J11" i="3" s="1"/>
  <c r="K12" i="3"/>
  <c r="L11" i="3" s="1"/>
  <c r="H54" i="8"/>
  <c r="N54" i="8"/>
  <c r="K54" i="8"/>
  <c r="C54" i="8"/>
  <c r="D54" i="8"/>
  <c r="M54" i="8"/>
  <c r="E54" i="8"/>
  <c r="L54" i="8"/>
  <c r="J54" i="8"/>
  <c r="G54" i="8"/>
  <c r="I54" i="8"/>
  <c r="F54" i="8"/>
  <c r="E13" i="3"/>
  <c r="G13" i="3"/>
  <c r="C13" i="3"/>
  <c r="F13" i="3"/>
  <c r="D13" i="3"/>
  <c r="F64" i="8"/>
  <c r="L64" i="8"/>
  <c r="D64" i="8"/>
  <c r="G64" i="8"/>
  <c r="M64" i="8"/>
  <c r="N64" i="8"/>
  <c r="E64" i="8"/>
  <c r="C64" i="8"/>
  <c r="I64" i="8"/>
  <c r="K64" i="8"/>
  <c r="J64" i="8"/>
  <c r="H64" i="8"/>
  <c r="B53" i="8"/>
  <c r="A52" i="8"/>
  <c r="B14" i="3"/>
  <c r="A15" i="3"/>
  <c r="B65" i="8"/>
  <c r="A66" i="8"/>
  <c r="B66" i="8" l="1"/>
  <c r="A67" i="8"/>
  <c r="A51" i="8"/>
  <c r="B52" i="8"/>
  <c r="K13" i="3"/>
  <c r="L12" i="3" s="1"/>
  <c r="I13" i="3"/>
  <c r="J12" i="3" s="1"/>
  <c r="D65" i="8"/>
  <c r="N65" i="8"/>
  <c r="J65" i="8"/>
  <c r="H65" i="8"/>
  <c r="K65" i="8"/>
  <c r="M65" i="8"/>
  <c r="F65" i="8"/>
  <c r="L65" i="8"/>
  <c r="I65" i="8"/>
  <c r="G65" i="8"/>
  <c r="E65" i="8"/>
  <c r="C65" i="8"/>
  <c r="I53" i="8"/>
  <c r="G53" i="8"/>
  <c r="M53" i="8"/>
  <c r="E53" i="8"/>
  <c r="N53" i="8"/>
  <c r="D53" i="8"/>
  <c r="H53" i="8"/>
  <c r="L53" i="8"/>
  <c r="C53" i="8"/>
  <c r="K53" i="8"/>
  <c r="F53" i="8"/>
  <c r="J53" i="8"/>
  <c r="C14" i="3"/>
  <c r="D14" i="3"/>
  <c r="F14" i="3"/>
  <c r="E14" i="3"/>
  <c r="G14" i="3"/>
  <c r="B15" i="3"/>
  <c r="A16" i="3"/>
  <c r="A68" i="8" l="1"/>
  <c r="B67" i="8"/>
  <c r="B16" i="3"/>
  <c r="A17" i="3"/>
  <c r="E15" i="3"/>
  <c r="G15" i="3"/>
  <c r="F15" i="3"/>
  <c r="D15" i="3"/>
  <c r="C15" i="3"/>
  <c r="D52" i="8"/>
  <c r="I52" i="8"/>
  <c r="K52" i="8"/>
  <c r="J52" i="8"/>
  <c r="G52" i="8"/>
  <c r="H52" i="8"/>
  <c r="L52" i="8"/>
  <c r="F52" i="8"/>
  <c r="E52" i="8"/>
  <c r="N52" i="8"/>
  <c r="M52" i="8"/>
  <c r="C52" i="8"/>
  <c r="I14" i="3"/>
  <c r="J13" i="3" s="1"/>
  <c r="K14" i="3"/>
  <c r="A50" i="8"/>
  <c r="B51" i="8"/>
  <c r="H66" i="8"/>
  <c r="K66" i="8"/>
  <c r="N66" i="8"/>
  <c r="F66" i="8"/>
  <c r="M66" i="8"/>
  <c r="I66" i="8"/>
  <c r="D66" i="8"/>
  <c r="L66" i="8"/>
  <c r="G66" i="8"/>
  <c r="E66" i="8"/>
  <c r="J66" i="8"/>
  <c r="C66" i="8"/>
  <c r="L13" i="3" l="1"/>
  <c r="B50" i="8"/>
  <c r="A49" i="8"/>
  <c r="H67" i="8"/>
  <c r="D67" i="8"/>
  <c r="I67" i="8"/>
  <c r="L67" i="8"/>
  <c r="G67" i="8"/>
  <c r="K67" i="8"/>
  <c r="M67" i="8"/>
  <c r="J67" i="8"/>
  <c r="E67" i="8"/>
  <c r="C67" i="8"/>
  <c r="F67" i="8"/>
  <c r="N67" i="8"/>
  <c r="B17" i="3"/>
  <c r="A18" i="3"/>
  <c r="E16" i="3"/>
  <c r="F16" i="3"/>
  <c r="G16" i="3"/>
  <c r="D16" i="3"/>
  <c r="C16" i="3"/>
  <c r="D51" i="8"/>
  <c r="M51" i="8"/>
  <c r="N51" i="8"/>
  <c r="F51" i="8"/>
  <c r="I51" i="8"/>
  <c r="E51" i="8"/>
  <c r="G51" i="8"/>
  <c r="C51" i="8"/>
  <c r="L51" i="8"/>
  <c r="J51" i="8"/>
  <c r="H51" i="8"/>
  <c r="K51" i="8"/>
  <c r="I15" i="3"/>
  <c r="K15" i="3"/>
  <c r="L14" i="3" s="1"/>
  <c r="B68" i="8"/>
  <c r="A69" i="8"/>
  <c r="L68" i="8" l="1"/>
  <c r="I68" i="8"/>
  <c r="E68" i="8"/>
  <c r="K68" i="8"/>
  <c r="M68" i="8"/>
  <c r="C68" i="8"/>
  <c r="D68" i="8"/>
  <c r="G68" i="8"/>
  <c r="H68" i="8"/>
  <c r="F68" i="8"/>
  <c r="J68" i="8"/>
  <c r="N68" i="8"/>
  <c r="B18" i="3"/>
  <c r="A19" i="3"/>
  <c r="B49" i="8"/>
  <c r="A48" i="8"/>
  <c r="D17" i="3"/>
  <c r="F17" i="3"/>
  <c r="C17" i="3"/>
  <c r="E17" i="3"/>
  <c r="G17" i="3"/>
  <c r="J50" i="8"/>
  <c r="M50" i="8"/>
  <c r="L50" i="8"/>
  <c r="K50" i="8"/>
  <c r="F50" i="8"/>
  <c r="E50" i="8"/>
  <c r="H50" i="8"/>
  <c r="I50" i="8"/>
  <c r="G50" i="8"/>
  <c r="C50" i="8"/>
  <c r="D50" i="8"/>
  <c r="N50" i="8"/>
  <c r="B69" i="8"/>
  <c r="A70" i="8"/>
  <c r="K16" i="3"/>
  <c r="L15" i="3" s="1"/>
  <c r="I16" i="3"/>
  <c r="J15" i="3" s="1"/>
  <c r="J14" i="3"/>
  <c r="B70" i="8" l="1"/>
  <c r="A71" i="8"/>
  <c r="K17" i="3"/>
  <c r="L16" i="3" s="1"/>
  <c r="I17" i="3"/>
  <c r="J16" i="3" s="1"/>
  <c r="F49" i="8"/>
  <c r="N49" i="8"/>
  <c r="G49" i="8"/>
  <c r="E49" i="8"/>
  <c r="C49" i="8"/>
  <c r="H49" i="8"/>
  <c r="L49" i="8"/>
  <c r="K49" i="8"/>
  <c r="I49" i="8"/>
  <c r="J49" i="8"/>
  <c r="M49" i="8"/>
  <c r="D49" i="8"/>
  <c r="A47" i="8"/>
  <c r="B48" i="8"/>
  <c r="D69" i="8"/>
  <c r="K69" i="8"/>
  <c r="H69" i="8"/>
  <c r="F69" i="8"/>
  <c r="E69" i="8"/>
  <c r="G69" i="8"/>
  <c r="M69" i="8"/>
  <c r="I69" i="8"/>
  <c r="L69" i="8"/>
  <c r="N69" i="8"/>
  <c r="C69" i="8"/>
  <c r="J69" i="8"/>
  <c r="B19" i="3"/>
  <c r="A20" i="3"/>
  <c r="C18" i="3"/>
  <c r="F18" i="3"/>
  <c r="G18" i="3"/>
  <c r="D18" i="3"/>
  <c r="E18" i="3"/>
  <c r="B20" i="3" l="1"/>
  <c r="A21" i="3"/>
  <c r="I18" i="3"/>
  <c r="J17" i="3" s="1"/>
  <c r="K18" i="3"/>
  <c r="L17" i="3" s="1"/>
  <c r="K48" i="8"/>
  <c r="D48" i="8"/>
  <c r="I48" i="8"/>
  <c r="M48" i="8"/>
  <c r="F48" i="8"/>
  <c r="E48" i="8"/>
  <c r="J48" i="8"/>
  <c r="G48" i="8"/>
  <c r="H48" i="8"/>
  <c r="N48" i="8"/>
  <c r="L48" i="8"/>
  <c r="C48" i="8"/>
  <c r="B71" i="8"/>
  <c r="A72" i="8"/>
  <c r="A46" i="8"/>
  <c r="B47" i="8"/>
  <c r="M70" i="8"/>
  <c r="E70" i="8"/>
  <c r="I70" i="8"/>
  <c r="K70" i="8"/>
  <c r="C70" i="8"/>
  <c r="J70" i="8"/>
  <c r="F70" i="8"/>
  <c r="N70" i="8"/>
  <c r="L70" i="8"/>
  <c r="H70" i="8"/>
  <c r="D70" i="8"/>
  <c r="G70" i="8"/>
  <c r="D19" i="3"/>
  <c r="C19" i="3"/>
  <c r="E19" i="3"/>
  <c r="F19" i="3"/>
  <c r="G19" i="3"/>
  <c r="M47" i="8" l="1"/>
  <c r="J47" i="8"/>
  <c r="G47" i="8"/>
  <c r="F47" i="8"/>
  <c r="D47" i="8"/>
  <c r="L47" i="8"/>
  <c r="K47" i="8"/>
  <c r="H47" i="8"/>
  <c r="I47" i="8"/>
  <c r="N47" i="8"/>
  <c r="E47" i="8"/>
  <c r="C47" i="8"/>
  <c r="F20" i="3"/>
  <c r="D20" i="3"/>
  <c r="C20" i="3"/>
  <c r="E20" i="3"/>
  <c r="G20" i="3"/>
  <c r="I19" i="3"/>
  <c r="J18" i="3" s="1"/>
  <c r="K19" i="3"/>
  <c r="L18" i="3" s="1"/>
  <c r="A73" i="8"/>
  <c r="B72" i="8"/>
  <c r="E71" i="8"/>
  <c r="M71" i="8"/>
  <c r="D71" i="8"/>
  <c r="K71" i="8"/>
  <c r="L71" i="8"/>
  <c r="H71" i="8"/>
  <c r="C71" i="8"/>
  <c r="G71" i="8"/>
  <c r="J71" i="8"/>
  <c r="F71" i="8"/>
  <c r="N71" i="8"/>
  <c r="I71" i="8"/>
  <c r="B21" i="3"/>
  <c r="A22" i="3"/>
  <c r="A45" i="8"/>
  <c r="B46" i="8"/>
  <c r="N72" i="8" l="1"/>
  <c r="F72" i="8"/>
  <c r="G72" i="8"/>
  <c r="H72" i="8"/>
  <c r="D72" i="8"/>
  <c r="I72" i="8"/>
  <c r="E72" i="8"/>
  <c r="L72" i="8"/>
  <c r="J72" i="8"/>
  <c r="K72" i="8"/>
  <c r="C72" i="8"/>
  <c r="M72" i="8"/>
  <c r="E46" i="8"/>
  <c r="F46" i="8"/>
  <c r="D46" i="8"/>
  <c r="I46" i="8"/>
  <c r="J46" i="8"/>
  <c r="H46" i="8"/>
  <c r="N46" i="8"/>
  <c r="M46" i="8"/>
  <c r="G46" i="8"/>
  <c r="C46" i="8"/>
  <c r="K46" i="8"/>
  <c r="L46" i="8"/>
  <c r="F21" i="3"/>
  <c r="C21" i="3"/>
  <c r="D21" i="3"/>
  <c r="G21" i="3"/>
  <c r="E21" i="3"/>
  <c r="I20" i="3"/>
  <c r="J19" i="3" s="1"/>
  <c r="K20" i="3"/>
  <c r="L19" i="3" s="1"/>
  <c r="A44" i="8"/>
  <c r="B45" i="8"/>
  <c r="A23" i="3"/>
  <c r="B22" i="3"/>
  <c r="B73" i="8"/>
  <c r="A74" i="8"/>
  <c r="A75" i="8" l="1"/>
  <c r="B74" i="8"/>
  <c r="N73" i="8"/>
  <c r="M73" i="8"/>
  <c r="E73" i="8"/>
  <c r="F73" i="8"/>
  <c r="H73" i="8"/>
  <c r="I73" i="8"/>
  <c r="G73" i="8"/>
  <c r="D73" i="8"/>
  <c r="L73" i="8"/>
  <c r="J73" i="8"/>
  <c r="K73" i="8"/>
  <c r="C73" i="8"/>
  <c r="G45" i="8"/>
  <c r="E45" i="8"/>
  <c r="C45" i="8"/>
  <c r="J45" i="8"/>
  <c r="D45" i="8"/>
  <c r="L45" i="8"/>
  <c r="H45" i="8"/>
  <c r="M45" i="8"/>
  <c r="N45" i="8"/>
  <c r="I45" i="8"/>
  <c r="F45" i="8"/>
  <c r="K45" i="8"/>
  <c r="K21" i="3"/>
  <c r="L20" i="3" s="1"/>
  <c r="I21" i="3"/>
  <c r="C22" i="3"/>
  <c r="E22" i="3"/>
  <c r="D22" i="3"/>
  <c r="G22" i="3"/>
  <c r="F22" i="3"/>
  <c r="A43" i="8"/>
  <c r="B44" i="8"/>
  <c r="B23" i="3"/>
  <c r="A24" i="3"/>
  <c r="B75" i="8" l="1"/>
  <c r="A76" i="8"/>
  <c r="N44" i="8"/>
  <c r="L44" i="8"/>
  <c r="F44" i="8"/>
  <c r="K44" i="8"/>
  <c r="H44" i="8"/>
  <c r="C44" i="8"/>
  <c r="G44" i="8"/>
  <c r="D44" i="8"/>
  <c r="J44" i="8"/>
  <c r="I44" i="8"/>
  <c r="M44" i="8"/>
  <c r="E44" i="8"/>
  <c r="B24" i="3"/>
  <c r="A25" i="3"/>
  <c r="I22" i="3"/>
  <c r="K22" i="3"/>
  <c r="M74" i="8"/>
  <c r="I74" i="8"/>
  <c r="H74" i="8"/>
  <c r="E74" i="8"/>
  <c r="D74" i="8"/>
  <c r="J74" i="8"/>
  <c r="K74" i="8"/>
  <c r="C74" i="8"/>
  <c r="G74" i="8"/>
  <c r="L74" i="8"/>
  <c r="N74" i="8"/>
  <c r="F74" i="8"/>
  <c r="E23" i="3"/>
  <c r="F23" i="3"/>
  <c r="D23" i="3"/>
  <c r="G23" i="3"/>
  <c r="C23" i="3"/>
  <c r="B43" i="8"/>
  <c r="A42" i="8"/>
  <c r="J20" i="3"/>
  <c r="B42" i="8" l="1"/>
  <c r="A41" i="8"/>
  <c r="L21" i="3"/>
  <c r="D43" i="8"/>
  <c r="L43" i="8"/>
  <c r="I43" i="8"/>
  <c r="G43" i="8"/>
  <c r="J43" i="8"/>
  <c r="M43" i="8"/>
  <c r="H43" i="8"/>
  <c r="E43" i="8"/>
  <c r="K43" i="8"/>
  <c r="N43" i="8"/>
  <c r="C43" i="8"/>
  <c r="F43" i="8"/>
  <c r="A77" i="8"/>
  <c r="B76" i="8"/>
  <c r="J21" i="3"/>
  <c r="A26" i="3"/>
  <c r="B25" i="3"/>
  <c r="F75" i="8"/>
  <c r="J75" i="8"/>
  <c r="C75" i="8"/>
  <c r="N75" i="8"/>
  <c r="L75" i="8"/>
  <c r="G75" i="8"/>
  <c r="K75" i="8"/>
  <c r="H75" i="8"/>
  <c r="M75" i="8"/>
  <c r="I75" i="8"/>
  <c r="E75" i="8"/>
  <c r="D75" i="8"/>
  <c r="I23" i="3"/>
  <c r="K23" i="3"/>
  <c r="L22" i="3" s="1"/>
  <c r="F24" i="3"/>
  <c r="D24" i="3"/>
  <c r="G24" i="3"/>
  <c r="E24" i="3"/>
  <c r="C24" i="3"/>
  <c r="F25" i="3" l="1"/>
  <c r="C25" i="3"/>
  <c r="D25" i="3"/>
  <c r="E25" i="3"/>
  <c r="G25" i="3"/>
  <c r="A78" i="8"/>
  <c r="B77" i="8"/>
  <c r="A40" i="8"/>
  <c r="B41" i="8"/>
  <c r="K76" i="8"/>
  <c r="M76" i="8"/>
  <c r="F76" i="8"/>
  <c r="G76" i="8"/>
  <c r="C76" i="8"/>
  <c r="J76" i="8"/>
  <c r="N76" i="8"/>
  <c r="I76" i="8"/>
  <c r="D76" i="8"/>
  <c r="H76" i="8"/>
  <c r="L76" i="8"/>
  <c r="E76" i="8"/>
  <c r="K24" i="3"/>
  <c r="L23" i="3" s="1"/>
  <c r="I24" i="3"/>
  <c r="J23" i="3" s="1"/>
  <c r="A27" i="3"/>
  <c r="B26" i="3"/>
  <c r="J22" i="3"/>
  <c r="L42" i="8"/>
  <c r="G42" i="8"/>
  <c r="C42" i="8"/>
  <c r="D42" i="8"/>
  <c r="F42" i="8"/>
  <c r="H42" i="8"/>
  <c r="K42" i="8"/>
  <c r="J42" i="8"/>
  <c r="E42" i="8"/>
  <c r="N42" i="8"/>
  <c r="I42" i="8"/>
  <c r="M42" i="8"/>
  <c r="F77" i="8" l="1"/>
  <c r="D77" i="8"/>
  <c r="N77" i="8"/>
  <c r="J77" i="8"/>
  <c r="C77" i="8"/>
  <c r="H77" i="8"/>
  <c r="E77" i="8"/>
  <c r="I77" i="8"/>
  <c r="L77" i="8"/>
  <c r="G77" i="8"/>
  <c r="K77" i="8"/>
  <c r="M77" i="8"/>
  <c r="B78" i="8"/>
  <c r="A79" i="8"/>
  <c r="K25" i="3"/>
  <c r="L24" i="3" s="1"/>
  <c r="I25" i="3"/>
  <c r="A28" i="3"/>
  <c r="B27" i="3"/>
  <c r="C41" i="8"/>
  <c r="H41" i="8"/>
  <c r="J41" i="8"/>
  <c r="L41" i="8"/>
  <c r="M41" i="8"/>
  <c r="K41" i="8"/>
  <c r="I41" i="8"/>
  <c r="N41" i="8"/>
  <c r="D41" i="8"/>
  <c r="G41" i="8"/>
  <c r="F41" i="8"/>
  <c r="E41" i="8"/>
  <c r="C26" i="3"/>
  <c r="D26" i="3"/>
  <c r="G26" i="3"/>
  <c r="F26" i="3"/>
  <c r="E26" i="3"/>
  <c r="A39" i="8"/>
  <c r="B40" i="8"/>
  <c r="B28" i="3" l="1"/>
  <c r="A29" i="3"/>
  <c r="F78" i="8"/>
  <c r="K78" i="8"/>
  <c r="M78" i="8"/>
  <c r="E78" i="8"/>
  <c r="G78" i="8"/>
  <c r="N78" i="8"/>
  <c r="C78" i="8"/>
  <c r="H78" i="8"/>
  <c r="I78" i="8"/>
  <c r="L78" i="8"/>
  <c r="J78" i="8"/>
  <c r="D78" i="8"/>
  <c r="I26" i="3"/>
  <c r="K26" i="3"/>
  <c r="L25" i="3" s="1"/>
  <c r="K40" i="8"/>
  <c r="H40" i="8"/>
  <c r="D40" i="8"/>
  <c r="J40" i="8"/>
  <c r="E40" i="8"/>
  <c r="L40" i="8"/>
  <c r="C40" i="8"/>
  <c r="I40" i="8"/>
  <c r="G40" i="8"/>
  <c r="F40" i="8"/>
  <c r="N40" i="8"/>
  <c r="M40" i="8"/>
  <c r="J24" i="3"/>
  <c r="B39" i="8"/>
  <c r="A38" i="8"/>
  <c r="C27" i="3"/>
  <c r="F27" i="3"/>
  <c r="D27" i="3"/>
  <c r="E27" i="3"/>
  <c r="G27" i="3"/>
  <c r="A80" i="8"/>
  <c r="B79" i="8"/>
  <c r="B80" i="8" l="1"/>
  <c r="A81" i="8"/>
  <c r="B29" i="3"/>
  <c r="A30" i="3"/>
  <c r="A37" i="8"/>
  <c r="B38" i="8"/>
  <c r="J25" i="3"/>
  <c r="D28" i="3"/>
  <c r="E28" i="3"/>
  <c r="C28" i="3"/>
  <c r="G28" i="3"/>
  <c r="F28" i="3"/>
  <c r="K27" i="3"/>
  <c r="L26" i="3" s="1"/>
  <c r="I27" i="3"/>
  <c r="F79" i="8"/>
  <c r="D79" i="8"/>
  <c r="C79" i="8"/>
  <c r="M79" i="8"/>
  <c r="H79" i="8"/>
  <c r="J79" i="8"/>
  <c r="L79" i="8"/>
  <c r="N79" i="8"/>
  <c r="E79" i="8"/>
  <c r="K79" i="8"/>
  <c r="I79" i="8"/>
  <c r="G79" i="8"/>
  <c r="C39" i="8"/>
  <c r="G39" i="8"/>
  <c r="J39" i="8"/>
  <c r="D39" i="8"/>
  <c r="M39" i="8"/>
  <c r="F39" i="8"/>
  <c r="L39" i="8"/>
  <c r="E39" i="8"/>
  <c r="I39" i="8"/>
  <c r="H39" i="8"/>
  <c r="N39" i="8"/>
  <c r="K39" i="8"/>
  <c r="D29" i="3" l="1"/>
  <c r="E29" i="3"/>
  <c r="F29" i="3"/>
  <c r="C29" i="3"/>
  <c r="G29" i="3"/>
  <c r="D80" i="8"/>
  <c r="N80" i="8"/>
  <c r="I80" i="8"/>
  <c r="G80" i="8"/>
  <c r="J80" i="8"/>
  <c r="H80" i="8"/>
  <c r="L80" i="8"/>
  <c r="M80" i="8"/>
  <c r="F80" i="8"/>
  <c r="C80" i="8"/>
  <c r="K80" i="8"/>
  <c r="E80" i="8"/>
  <c r="A36" i="8"/>
  <c r="B37" i="8"/>
  <c r="J26" i="3"/>
  <c r="A31" i="3"/>
  <c r="B30" i="3"/>
  <c r="A82" i="8"/>
  <c r="B81" i="8"/>
  <c r="K28" i="3"/>
  <c r="I28" i="3"/>
  <c r="J27" i="3" s="1"/>
  <c r="D38" i="8"/>
  <c r="M38" i="8"/>
  <c r="L38" i="8"/>
  <c r="H38" i="8"/>
  <c r="E38" i="8"/>
  <c r="I38" i="8"/>
  <c r="J38" i="8"/>
  <c r="F38" i="8"/>
  <c r="C38" i="8"/>
  <c r="K38" i="8"/>
  <c r="G38" i="8"/>
  <c r="N38" i="8"/>
  <c r="A83" i="8" l="1"/>
  <c r="B82" i="8"/>
  <c r="G37" i="8"/>
  <c r="E37" i="8"/>
  <c r="I37" i="8"/>
  <c r="F37" i="8"/>
  <c r="J37" i="8"/>
  <c r="C37" i="8"/>
  <c r="K37" i="8"/>
  <c r="H37" i="8"/>
  <c r="L37" i="8"/>
  <c r="M37" i="8"/>
  <c r="N37" i="8"/>
  <c r="D37" i="8"/>
  <c r="E30" i="3"/>
  <c r="C30" i="3"/>
  <c r="D30" i="3"/>
  <c r="F30" i="3"/>
  <c r="G30" i="3"/>
  <c r="B36" i="8"/>
  <c r="A35" i="8"/>
  <c r="I29" i="3"/>
  <c r="K29" i="3"/>
  <c r="L28" i="3" s="1"/>
  <c r="L81" i="8"/>
  <c r="N81" i="8"/>
  <c r="D81" i="8"/>
  <c r="H81" i="8"/>
  <c r="C81" i="8"/>
  <c r="J81" i="8"/>
  <c r="F81" i="8"/>
  <c r="I81" i="8"/>
  <c r="K81" i="8"/>
  <c r="E81" i="8"/>
  <c r="M81" i="8"/>
  <c r="G81" i="8"/>
  <c r="B31" i="3"/>
  <c r="A32" i="3"/>
  <c r="L27" i="3"/>
  <c r="B32" i="3" l="1"/>
  <c r="A33" i="3"/>
  <c r="J28" i="3"/>
  <c r="E31" i="3"/>
  <c r="D31" i="3"/>
  <c r="C31" i="3"/>
  <c r="F31" i="3"/>
  <c r="G31" i="3"/>
  <c r="B35" i="8"/>
  <c r="A34" i="8"/>
  <c r="F82" i="8"/>
  <c r="D82" i="8"/>
  <c r="H82" i="8"/>
  <c r="E82" i="8"/>
  <c r="N82" i="8"/>
  <c r="K82" i="8"/>
  <c r="G82" i="8"/>
  <c r="I82" i="8"/>
  <c r="C82" i="8"/>
  <c r="L82" i="8"/>
  <c r="M82" i="8"/>
  <c r="J82" i="8"/>
  <c r="E36" i="8"/>
  <c r="F36" i="8"/>
  <c r="I36" i="8"/>
  <c r="D36" i="8"/>
  <c r="G36" i="8"/>
  <c r="K36" i="8"/>
  <c r="N36" i="8"/>
  <c r="L36" i="8"/>
  <c r="C36" i="8"/>
  <c r="M36" i="8"/>
  <c r="J36" i="8"/>
  <c r="H36" i="8"/>
  <c r="I30" i="3"/>
  <c r="J29" i="3" s="1"/>
  <c r="K30" i="3"/>
  <c r="L29" i="3" s="1"/>
  <c r="A84" i="8"/>
  <c r="B83" i="8"/>
  <c r="M83" i="8" l="1"/>
  <c r="N83" i="8"/>
  <c r="J83" i="8"/>
  <c r="F83" i="8"/>
  <c r="C83" i="8"/>
  <c r="K83" i="8"/>
  <c r="I83" i="8"/>
  <c r="D83" i="8"/>
  <c r="L83" i="8"/>
  <c r="H83" i="8"/>
  <c r="G83" i="8"/>
  <c r="E83" i="8"/>
  <c r="B34" i="8"/>
  <c r="A33" i="8"/>
  <c r="A85" i="8"/>
  <c r="B84" i="8"/>
  <c r="H35" i="8"/>
  <c r="C35" i="8"/>
  <c r="M35" i="8"/>
  <c r="K35" i="8"/>
  <c r="F35" i="8"/>
  <c r="D35" i="8"/>
  <c r="N35" i="8"/>
  <c r="J35" i="8"/>
  <c r="G35" i="8"/>
  <c r="E35" i="8"/>
  <c r="I35" i="8"/>
  <c r="L35" i="8"/>
  <c r="B33" i="3"/>
  <c r="A34" i="3"/>
  <c r="I31" i="3"/>
  <c r="J30" i="3" s="1"/>
  <c r="K31" i="3"/>
  <c r="L30" i="3" s="1"/>
  <c r="E32" i="3"/>
  <c r="G32" i="3"/>
  <c r="D32" i="3"/>
  <c r="F32" i="3"/>
  <c r="C32" i="3"/>
  <c r="K32" i="3" l="1"/>
  <c r="L31" i="3" s="1"/>
  <c r="I32" i="3"/>
  <c r="J31" i="3" s="1"/>
  <c r="A86" i="8"/>
  <c r="B85" i="8"/>
  <c r="B34" i="3"/>
  <c r="A35" i="3"/>
  <c r="B33" i="8"/>
  <c r="A32" i="8"/>
  <c r="C33" i="3"/>
  <c r="D33" i="3"/>
  <c r="E33" i="3"/>
  <c r="F33" i="3"/>
  <c r="G33" i="3"/>
  <c r="F34" i="8"/>
  <c r="G34" i="8"/>
  <c r="H34" i="8"/>
  <c r="E34" i="8"/>
  <c r="N34" i="8"/>
  <c r="I34" i="8"/>
  <c r="M34" i="8"/>
  <c r="C34" i="8"/>
  <c r="D34" i="8"/>
  <c r="J34" i="8"/>
  <c r="L34" i="8"/>
  <c r="K34" i="8"/>
  <c r="L84" i="8"/>
  <c r="J84" i="8"/>
  <c r="D84" i="8"/>
  <c r="F84" i="8"/>
  <c r="H84" i="8"/>
  <c r="M84" i="8"/>
  <c r="C84" i="8"/>
  <c r="N84" i="8"/>
  <c r="G84" i="8"/>
  <c r="E84" i="8"/>
  <c r="K84" i="8"/>
  <c r="I84" i="8"/>
  <c r="B35" i="3" l="1"/>
  <c r="A36" i="3"/>
  <c r="A87" i="8"/>
  <c r="B86" i="8"/>
  <c r="D34" i="3"/>
  <c r="G34" i="3"/>
  <c r="E34" i="3"/>
  <c r="C34" i="3"/>
  <c r="F34" i="3"/>
  <c r="B32" i="8"/>
  <c r="A31" i="8"/>
  <c r="K33" i="3"/>
  <c r="I33" i="3"/>
  <c r="J32" i="3" s="1"/>
  <c r="D33" i="8"/>
  <c r="G33" i="8"/>
  <c r="C33" i="8"/>
  <c r="J33" i="8"/>
  <c r="F33" i="8"/>
  <c r="M33" i="8"/>
  <c r="K33" i="8"/>
  <c r="N33" i="8"/>
  <c r="H33" i="8"/>
  <c r="E33" i="8"/>
  <c r="L33" i="8"/>
  <c r="I33" i="8"/>
  <c r="M85" i="8"/>
  <c r="K85" i="8"/>
  <c r="G85" i="8"/>
  <c r="L85" i="8"/>
  <c r="N85" i="8"/>
  <c r="F85" i="8"/>
  <c r="C85" i="8"/>
  <c r="H85" i="8"/>
  <c r="J85" i="8"/>
  <c r="E85" i="8"/>
  <c r="D85" i="8"/>
  <c r="I85" i="8"/>
  <c r="E35" i="3" l="1"/>
  <c r="G35" i="3"/>
  <c r="D35" i="3"/>
  <c r="C35" i="3"/>
  <c r="F35" i="3"/>
  <c r="A30" i="8"/>
  <c r="B31" i="8"/>
  <c r="K34" i="3"/>
  <c r="L33" i="3" s="1"/>
  <c r="I34" i="3"/>
  <c r="J33" i="3" s="1"/>
  <c r="L86" i="8"/>
  <c r="G86" i="8"/>
  <c r="N86" i="8"/>
  <c r="F86" i="8"/>
  <c r="C86" i="8"/>
  <c r="H86" i="8"/>
  <c r="I86" i="8"/>
  <c r="E86" i="8"/>
  <c r="J86" i="8"/>
  <c r="D86" i="8"/>
  <c r="K86" i="8"/>
  <c r="M86" i="8"/>
  <c r="B36" i="3"/>
  <c r="A37" i="3"/>
  <c r="L32" i="3"/>
  <c r="G32" i="8"/>
  <c r="K32" i="8"/>
  <c r="D32" i="8"/>
  <c r="I32" i="8"/>
  <c r="J32" i="8"/>
  <c r="C32" i="8"/>
  <c r="H32" i="8"/>
  <c r="M32" i="8"/>
  <c r="L32" i="8"/>
  <c r="F32" i="8"/>
  <c r="N32" i="8"/>
  <c r="E32" i="8"/>
  <c r="B87" i="8"/>
  <c r="A88" i="8"/>
  <c r="F36" i="3" l="1"/>
  <c r="D36" i="3"/>
  <c r="G36" i="3"/>
  <c r="E36" i="3"/>
  <c r="C36" i="3"/>
  <c r="B30" i="8"/>
  <c r="A29" i="8"/>
  <c r="F87" i="8"/>
  <c r="J87" i="8"/>
  <c r="E87" i="8"/>
  <c r="G87" i="8"/>
  <c r="L87" i="8"/>
  <c r="K87" i="8"/>
  <c r="N87" i="8"/>
  <c r="C87" i="8"/>
  <c r="H87" i="8"/>
  <c r="D87" i="8"/>
  <c r="M87" i="8"/>
  <c r="I87" i="8"/>
  <c r="C31" i="8"/>
  <c r="L31" i="8"/>
  <c r="E31" i="8"/>
  <c r="G31" i="8"/>
  <c r="K31" i="8"/>
  <c r="J31" i="8"/>
  <c r="I31" i="8"/>
  <c r="M31" i="8"/>
  <c r="D31" i="8"/>
  <c r="F31" i="8"/>
  <c r="H31" i="8"/>
  <c r="N31" i="8"/>
  <c r="B88" i="8"/>
  <c r="A89" i="8"/>
  <c r="A38" i="3"/>
  <c r="B37" i="3"/>
  <c r="I35" i="3"/>
  <c r="J34" i="3" s="1"/>
  <c r="K35" i="3"/>
  <c r="E37" i="3" l="1"/>
  <c r="G37" i="3"/>
  <c r="C37" i="3"/>
  <c r="D37" i="3"/>
  <c r="F37" i="3"/>
  <c r="K36" i="3"/>
  <c r="L35" i="3" s="1"/>
  <c r="I36" i="3"/>
  <c r="J35" i="3" s="1"/>
  <c r="B38" i="3"/>
  <c r="A39" i="3"/>
  <c r="A90" i="8"/>
  <c r="B89" i="8"/>
  <c r="A28" i="8"/>
  <c r="B29" i="8"/>
  <c r="L34" i="3"/>
  <c r="H88" i="8"/>
  <c r="I88" i="8"/>
  <c r="L88" i="8"/>
  <c r="D88" i="8"/>
  <c r="M88" i="8"/>
  <c r="J88" i="8"/>
  <c r="N88" i="8"/>
  <c r="K88" i="8"/>
  <c r="E88" i="8"/>
  <c r="F88" i="8"/>
  <c r="G88" i="8"/>
  <c r="C88" i="8"/>
  <c r="N30" i="8"/>
  <c r="C30" i="8"/>
  <c r="K30" i="8"/>
  <c r="M30" i="8"/>
  <c r="F30" i="8"/>
  <c r="I30" i="8"/>
  <c r="G30" i="8"/>
  <c r="H30" i="8"/>
  <c r="J30" i="8"/>
  <c r="D30" i="8"/>
  <c r="E30" i="8"/>
  <c r="L30" i="8"/>
  <c r="C29" i="8" l="1"/>
  <c r="J29" i="8"/>
  <c r="M29" i="8"/>
  <c r="N29" i="8"/>
  <c r="I29" i="8"/>
  <c r="K29" i="8"/>
  <c r="L29" i="8"/>
  <c r="G29" i="8"/>
  <c r="E29" i="8"/>
  <c r="F29" i="8"/>
  <c r="H29" i="8"/>
  <c r="D29" i="8"/>
  <c r="I37" i="3"/>
  <c r="K37" i="3"/>
  <c r="B28" i="8"/>
  <c r="A27" i="8"/>
  <c r="A40" i="3"/>
  <c r="B39" i="3"/>
  <c r="G89" i="8"/>
  <c r="I89" i="8"/>
  <c r="C89" i="8"/>
  <c r="F89" i="8"/>
  <c r="N89" i="8"/>
  <c r="M89" i="8"/>
  <c r="J89" i="8"/>
  <c r="E89" i="8"/>
  <c r="H89" i="8"/>
  <c r="K89" i="8"/>
  <c r="L89" i="8"/>
  <c r="D89" i="8"/>
  <c r="F38" i="3"/>
  <c r="G38" i="3"/>
  <c r="E38" i="3"/>
  <c r="D38" i="3"/>
  <c r="C38" i="3"/>
  <c r="B90" i="8"/>
  <c r="A91" i="8"/>
  <c r="A41" i="3" l="1"/>
  <c r="B40" i="3"/>
  <c r="K38" i="3"/>
  <c r="L37" i="3" s="1"/>
  <c r="I38" i="3"/>
  <c r="J37" i="3" s="1"/>
  <c r="A26" i="8"/>
  <c r="B27" i="8"/>
  <c r="J36" i="3"/>
  <c r="F90" i="8"/>
  <c r="K90" i="8"/>
  <c r="C90" i="8"/>
  <c r="G90" i="8"/>
  <c r="M90" i="8"/>
  <c r="D90" i="8"/>
  <c r="N90" i="8"/>
  <c r="H90" i="8"/>
  <c r="L90" i="8"/>
  <c r="E90" i="8"/>
  <c r="I90" i="8"/>
  <c r="J90" i="8"/>
  <c r="G39" i="3"/>
  <c r="E39" i="3"/>
  <c r="C39" i="3"/>
  <c r="F39" i="3"/>
  <c r="D39" i="3"/>
  <c r="B91" i="8"/>
  <c r="A92" i="8"/>
  <c r="L36" i="3"/>
  <c r="M28" i="8"/>
  <c r="G28" i="8"/>
  <c r="E28" i="8"/>
  <c r="H28" i="8"/>
  <c r="I28" i="8"/>
  <c r="C28" i="8"/>
  <c r="N28" i="8"/>
  <c r="L28" i="8"/>
  <c r="J28" i="8"/>
  <c r="K28" i="8"/>
  <c r="F28" i="8"/>
  <c r="D28" i="8"/>
  <c r="B92" i="8" l="1"/>
  <c r="A93" i="8"/>
  <c r="N91" i="8"/>
  <c r="J91" i="8"/>
  <c r="I91" i="8"/>
  <c r="F91" i="8"/>
  <c r="H91" i="8"/>
  <c r="C91" i="8"/>
  <c r="D91" i="8"/>
  <c r="M91" i="8"/>
  <c r="K91" i="8"/>
  <c r="L91" i="8"/>
  <c r="G91" i="8"/>
  <c r="E91" i="8"/>
  <c r="I39" i="3"/>
  <c r="J38" i="3" s="1"/>
  <c r="K39" i="3"/>
  <c r="L38" i="3" s="1"/>
  <c r="C27" i="8"/>
  <c r="N27" i="8"/>
  <c r="M27" i="8"/>
  <c r="L27" i="8"/>
  <c r="D27" i="8"/>
  <c r="G27" i="8"/>
  <c r="J27" i="8"/>
  <c r="H27" i="8"/>
  <c r="E27" i="8"/>
  <c r="K27" i="8"/>
  <c r="I27" i="8"/>
  <c r="F27" i="8"/>
  <c r="A25" i="8"/>
  <c r="B26" i="8"/>
  <c r="C40" i="3"/>
  <c r="E40" i="3"/>
  <c r="D40" i="3"/>
  <c r="F40" i="3"/>
  <c r="G40" i="3"/>
  <c r="A42" i="3"/>
  <c r="B41" i="3"/>
  <c r="I26" i="8" l="1"/>
  <c r="M26" i="8"/>
  <c r="G26" i="8"/>
  <c r="N26" i="8"/>
  <c r="H26" i="8"/>
  <c r="L26" i="8"/>
  <c r="D26" i="8"/>
  <c r="K26" i="8"/>
  <c r="C26" i="8"/>
  <c r="E26" i="8"/>
  <c r="J26" i="8"/>
  <c r="F26" i="8"/>
  <c r="A94" i="8"/>
  <c r="B93" i="8"/>
  <c r="B42" i="3"/>
  <c r="A43" i="3"/>
  <c r="B25" i="8"/>
  <c r="A24" i="8"/>
  <c r="G41" i="3"/>
  <c r="D41" i="3"/>
  <c r="C41" i="3"/>
  <c r="F41" i="3"/>
  <c r="E41" i="3"/>
  <c r="K40" i="3"/>
  <c r="I40" i="3"/>
  <c r="J39" i="3" s="1"/>
  <c r="K92" i="8"/>
  <c r="C92" i="8"/>
  <c r="H92" i="8"/>
  <c r="I92" i="8"/>
  <c r="M92" i="8"/>
  <c r="N92" i="8"/>
  <c r="D92" i="8"/>
  <c r="G92" i="8"/>
  <c r="F92" i="8"/>
  <c r="E92" i="8"/>
  <c r="J92" i="8"/>
  <c r="L92" i="8"/>
  <c r="E42" i="3" l="1"/>
  <c r="C42" i="3"/>
  <c r="G42" i="3"/>
  <c r="D42" i="3"/>
  <c r="F42" i="3"/>
  <c r="K41" i="3"/>
  <c r="L40" i="3" s="1"/>
  <c r="I41" i="3"/>
  <c r="J40" i="3" s="1"/>
  <c r="F25" i="8"/>
  <c r="C25" i="8"/>
  <c r="N25" i="8"/>
  <c r="E25" i="8"/>
  <c r="M25" i="8"/>
  <c r="I25" i="8"/>
  <c r="L25" i="8"/>
  <c r="H25" i="8"/>
  <c r="K25" i="8"/>
  <c r="D25" i="8"/>
  <c r="G25" i="8"/>
  <c r="J25" i="8"/>
  <c r="A95" i="8"/>
  <c r="B94" i="8"/>
  <c r="B43" i="3"/>
  <c r="A44" i="3"/>
  <c r="L39" i="3"/>
  <c r="A23" i="8"/>
  <c r="B24" i="8"/>
  <c r="D93" i="8"/>
  <c r="C93" i="8"/>
  <c r="F93" i="8"/>
  <c r="M93" i="8"/>
  <c r="J93" i="8"/>
  <c r="G93" i="8"/>
  <c r="K93" i="8"/>
  <c r="I93" i="8"/>
  <c r="L93" i="8"/>
  <c r="E93" i="8"/>
  <c r="N93" i="8"/>
  <c r="H93" i="8"/>
  <c r="N24" i="8" l="1"/>
  <c r="L24" i="8"/>
  <c r="M24" i="8"/>
  <c r="K24" i="8"/>
  <c r="D24" i="8"/>
  <c r="H24" i="8"/>
  <c r="F24" i="8"/>
  <c r="E24" i="8"/>
  <c r="G24" i="8"/>
  <c r="C24" i="8"/>
  <c r="I24" i="8"/>
  <c r="J24" i="8"/>
  <c r="E43" i="3"/>
  <c r="F43" i="3"/>
  <c r="C43" i="3"/>
  <c r="G43" i="3"/>
  <c r="D43" i="3"/>
  <c r="J94" i="8"/>
  <c r="F94" i="8"/>
  <c r="C94" i="8"/>
  <c r="K94" i="8"/>
  <c r="M94" i="8"/>
  <c r="E94" i="8"/>
  <c r="N94" i="8"/>
  <c r="I94" i="8"/>
  <c r="G94" i="8"/>
  <c r="L94" i="8"/>
  <c r="H94" i="8"/>
  <c r="D94" i="8"/>
  <c r="I42" i="3"/>
  <c r="K42" i="3"/>
  <c r="L41" i="3" s="1"/>
  <c r="A22" i="8"/>
  <c r="B23" i="8"/>
  <c r="A45" i="3"/>
  <c r="B44" i="3"/>
  <c r="A96" i="8"/>
  <c r="B95" i="8"/>
  <c r="B96" i="8" l="1"/>
  <c r="A97" i="8"/>
  <c r="J23" i="8"/>
  <c r="L23" i="8"/>
  <c r="G23" i="8"/>
  <c r="N23" i="8"/>
  <c r="M23" i="8"/>
  <c r="D23" i="8"/>
  <c r="K23" i="8"/>
  <c r="H23" i="8"/>
  <c r="F23" i="8"/>
  <c r="I23" i="8"/>
  <c r="E23" i="8"/>
  <c r="C23" i="8"/>
  <c r="I43" i="3"/>
  <c r="J42" i="3" s="1"/>
  <c r="K43" i="3"/>
  <c r="L42" i="3" s="1"/>
  <c r="B45" i="3"/>
  <c r="A46" i="3"/>
  <c r="J41" i="3"/>
  <c r="D44" i="3"/>
  <c r="C44" i="3"/>
  <c r="G44" i="3"/>
  <c r="E44" i="3"/>
  <c r="F44" i="3"/>
  <c r="A21" i="8"/>
  <c r="B22" i="8"/>
  <c r="E95" i="8"/>
  <c r="F95" i="8"/>
  <c r="H95" i="8"/>
  <c r="C95" i="8"/>
  <c r="G95" i="8"/>
  <c r="M95" i="8"/>
  <c r="L95" i="8"/>
  <c r="D95" i="8"/>
  <c r="I95" i="8"/>
  <c r="N95" i="8"/>
  <c r="J95" i="8"/>
  <c r="K95" i="8"/>
  <c r="N22" i="8" l="1"/>
  <c r="G22" i="8"/>
  <c r="E22" i="8"/>
  <c r="L22" i="8"/>
  <c r="K22" i="8"/>
  <c r="F22" i="8"/>
  <c r="D22" i="8"/>
  <c r="H22" i="8"/>
  <c r="C22" i="8"/>
  <c r="J22" i="8"/>
  <c r="M22" i="8"/>
  <c r="I22" i="8"/>
  <c r="B21" i="8"/>
  <c r="A20" i="8"/>
  <c r="I44" i="3"/>
  <c r="K44" i="3"/>
  <c r="L43" i="3" s="1"/>
  <c r="E45" i="3"/>
  <c r="F45" i="3"/>
  <c r="G45" i="3"/>
  <c r="C45" i="3"/>
  <c r="D45" i="3"/>
  <c r="A98" i="8"/>
  <c r="B97" i="8"/>
  <c r="M96" i="8"/>
  <c r="N96" i="8"/>
  <c r="G96" i="8"/>
  <c r="K96" i="8"/>
  <c r="F96" i="8"/>
  <c r="D96" i="8"/>
  <c r="L96" i="8"/>
  <c r="C96" i="8"/>
  <c r="E96" i="8"/>
  <c r="H96" i="8"/>
  <c r="I96" i="8"/>
  <c r="J96" i="8"/>
  <c r="A47" i="3"/>
  <c r="B46" i="3"/>
  <c r="A99" i="8" l="1"/>
  <c r="B98" i="8"/>
  <c r="A19" i="8"/>
  <c r="B20" i="8"/>
  <c r="B47" i="3"/>
  <c r="A48" i="3"/>
  <c r="D21" i="8"/>
  <c r="N21" i="8"/>
  <c r="E21" i="8"/>
  <c r="L21" i="8"/>
  <c r="F21" i="8"/>
  <c r="C21" i="8"/>
  <c r="I21" i="8"/>
  <c r="M21" i="8"/>
  <c r="H21" i="8"/>
  <c r="K21" i="8"/>
  <c r="G21" i="8"/>
  <c r="J21" i="8"/>
  <c r="N97" i="8"/>
  <c r="J97" i="8"/>
  <c r="D97" i="8"/>
  <c r="L97" i="8"/>
  <c r="H97" i="8"/>
  <c r="G97" i="8"/>
  <c r="M97" i="8"/>
  <c r="F97" i="8"/>
  <c r="E97" i="8"/>
  <c r="C97" i="8"/>
  <c r="K97" i="8"/>
  <c r="I97" i="8"/>
  <c r="D46" i="3"/>
  <c r="F46" i="3"/>
  <c r="C46" i="3"/>
  <c r="E46" i="3"/>
  <c r="G46" i="3"/>
  <c r="J43" i="3"/>
  <c r="K45" i="3"/>
  <c r="I45" i="3"/>
  <c r="J44" i="3" s="1"/>
  <c r="A49" i="3" l="1"/>
  <c r="B48" i="3"/>
  <c r="I98" i="8"/>
  <c r="C98" i="8"/>
  <c r="E98" i="8"/>
  <c r="H98" i="8"/>
  <c r="L98" i="8"/>
  <c r="K98" i="8"/>
  <c r="J98" i="8"/>
  <c r="N98" i="8"/>
  <c r="G98" i="8"/>
  <c r="M98" i="8"/>
  <c r="D98" i="8"/>
  <c r="F98" i="8"/>
  <c r="F47" i="3"/>
  <c r="D47" i="3"/>
  <c r="E47" i="3"/>
  <c r="C47" i="3"/>
  <c r="G47" i="3"/>
  <c r="H20" i="8"/>
  <c r="I20" i="8"/>
  <c r="E20" i="8"/>
  <c r="C20" i="8"/>
  <c r="L20" i="8"/>
  <c r="D20" i="8"/>
  <c r="G20" i="8"/>
  <c r="N20" i="8"/>
  <c r="M20" i="8"/>
  <c r="F20" i="8"/>
  <c r="J20" i="8"/>
  <c r="K20" i="8"/>
  <c r="K46" i="3"/>
  <c r="I46" i="3"/>
  <c r="J45" i="3" s="1"/>
  <c r="A100" i="8"/>
  <c r="B99" i="8"/>
  <c r="L44" i="3"/>
  <c r="A18" i="8"/>
  <c r="B19" i="8"/>
  <c r="A17" i="8" l="1"/>
  <c r="B18" i="8"/>
  <c r="I47" i="3"/>
  <c r="J46" i="3" s="1"/>
  <c r="K47" i="3"/>
  <c r="L45" i="3"/>
  <c r="C99" i="8"/>
  <c r="G99" i="8"/>
  <c r="I99" i="8"/>
  <c r="L99" i="8"/>
  <c r="K99" i="8"/>
  <c r="F99" i="8"/>
  <c r="E99" i="8"/>
  <c r="N99" i="8"/>
  <c r="H99" i="8"/>
  <c r="J99" i="8"/>
  <c r="M99" i="8"/>
  <c r="D99" i="8"/>
  <c r="G48" i="3"/>
  <c r="F48" i="3"/>
  <c r="C48" i="3"/>
  <c r="D48" i="3"/>
  <c r="E48" i="3"/>
  <c r="J19" i="8"/>
  <c r="E19" i="8"/>
  <c r="I19" i="8"/>
  <c r="L19" i="8"/>
  <c r="K19" i="8"/>
  <c r="D19" i="8"/>
  <c r="G19" i="8"/>
  <c r="C19" i="8"/>
  <c r="N19" i="8"/>
  <c r="H19" i="8"/>
  <c r="M19" i="8"/>
  <c r="F19" i="8"/>
  <c r="B100" i="8"/>
  <c r="A101" i="8"/>
  <c r="B49" i="3"/>
  <c r="A50" i="3"/>
  <c r="K100" i="8" l="1"/>
  <c r="N100" i="8"/>
  <c r="G100" i="8"/>
  <c r="H100" i="8"/>
  <c r="E100" i="8"/>
  <c r="D100" i="8"/>
  <c r="M100" i="8"/>
  <c r="J100" i="8"/>
  <c r="F100" i="8"/>
  <c r="C100" i="8"/>
  <c r="L100" i="8"/>
  <c r="I100" i="8"/>
  <c r="H18" i="8"/>
  <c r="F18" i="8"/>
  <c r="I18" i="8"/>
  <c r="G18" i="8"/>
  <c r="L18" i="8"/>
  <c r="C18" i="8"/>
  <c r="D18" i="8"/>
  <c r="E18" i="8"/>
  <c r="N18" i="8"/>
  <c r="K18" i="8"/>
  <c r="J18" i="8"/>
  <c r="M18" i="8"/>
  <c r="B50" i="3"/>
  <c r="A51" i="3"/>
  <c r="L46" i="3"/>
  <c r="B17" i="8"/>
  <c r="A16" i="8"/>
  <c r="A102" i="8"/>
  <c r="B101" i="8"/>
  <c r="I48" i="3"/>
  <c r="K48" i="3"/>
  <c r="L47" i="3" s="1"/>
  <c r="D49" i="3"/>
  <c r="C49" i="3"/>
  <c r="E49" i="3"/>
  <c r="G49" i="3"/>
  <c r="F49" i="3"/>
  <c r="G17" i="8" l="1"/>
  <c r="I17" i="8"/>
  <c r="F17" i="8"/>
  <c r="H17" i="8"/>
  <c r="M17" i="8"/>
  <c r="N17" i="8"/>
  <c r="E17" i="8"/>
  <c r="J17" i="8"/>
  <c r="C17" i="8"/>
  <c r="L17" i="8"/>
  <c r="K17" i="8"/>
  <c r="D17" i="8"/>
  <c r="J47" i="3"/>
  <c r="I49" i="3"/>
  <c r="K49" i="3"/>
  <c r="L48" i="3" s="1"/>
  <c r="G101" i="8"/>
  <c r="I101" i="8"/>
  <c r="N101" i="8"/>
  <c r="J101" i="8"/>
  <c r="E101" i="8"/>
  <c r="M101" i="8"/>
  <c r="K101" i="8"/>
  <c r="H101" i="8"/>
  <c r="F101" i="8"/>
  <c r="D101" i="8"/>
  <c r="C101" i="8"/>
  <c r="L101" i="8"/>
  <c r="B102" i="8"/>
  <c r="A103" i="8"/>
  <c r="A52" i="3"/>
  <c r="B51" i="3"/>
  <c r="A15" i="8"/>
  <c r="B16" i="8"/>
  <c r="F50" i="3"/>
  <c r="G50" i="3"/>
  <c r="E50" i="3"/>
  <c r="D50" i="3"/>
  <c r="C50" i="3"/>
  <c r="D16" i="8" l="1"/>
  <c r="C16" i="8"/>
  <c r="H16" i="8"/>
  <c r="F16" i="8"/>
  <c r="G16" i="8"/>
  <c r="M16" i="8"/>
  <c r="J16" i="8"/>
  <c r="N16" i="8"/>
  <c r="I16" i="8"/>
  <c r="K16" i="8"/>
  <c r="L16" i="8"/>
  <c r="E16" i="8"/>
  <c r="B52" i="3"/>
  <c r="A53" i="3"/>
  <c r="A14" i="8"/>
  <c r="B15" i="8"/>
  <c r="B103" i="8"/>
  <c r="A104" i="8"/>
  <c r="M102" i="8"/>
  <c r="G102" i="8"/>
  <c r="K102" i="8"/>
  <c r="J102" i="8"/>
  <c r="D102" i="8"/>
  <c r="C102" i="8"/>
  <c r="N102" i="8"/>
  <c r="L102" i="8"/>
  <c r="E102" i="8"/>
  <c r="H102" i="8"/>
  <c r="F102" i="8"/>
  <c r="I102" i="8"/>
  <c r="J48" i="3"/>
  <c r="I50" i="3"/>
  <c r="J49" i="3" s="1"/>
  <c r="K50" i="3"/>
  <c r="G51" i="3"/>
  <c r="E51" i="3"/>
  <c r="D51" i="3"/>
  <c r="C51" i="3"/>
  <c r="F51" i="3"/>
  <c r="I51" i="3" l="1"/>
  <c r="J50" i="3" s="1"/>
  <c r="K51" i="3"/>
  <c r="A105" i="8"/>
  <c r="B104" i="8"/>
  <c r="N103" i="8"/>
  <c r="K103" i="8"/>
  <c r="M103" i="8"/>
  <c r="J103" i="8"/>
  <c r="D103" i="8"/>
  <c r="G103" i="8"/>
  <c r="L103" i="8"/>
  <c r="F103" i="8"/>
  <c r="H103" i="8"/>
  <c r="C103" i="8"/>
  <c r="I103" i="8"/>
  <c r="E103" i="8"/>
  <c r="B53" i="3"/>
  <c r="A54" i="3"/>
  <c r="L49" i="3"/>
  <c r="G15" i="8"/>
  <c r="J15" i="8"/>
  <c r="L15" i="8"/>
  <c r="C15" i="8"/>
  <c r="M15" i="8"/>
  <c r="I15" i="8"/>
  <c r="H15" i="8"/>
  <c r="F15" i="8"/>
  <c r="E15" i="8"/>
  <c r="N15" i="8"/>
  <c r="D15" i="8"/>
  <c r="K15" i="8"/>
  <c r="E52" i="3"/>
  <c r="G52" i="3"/>
  <c r="D52" i="3"/>
  <c r="C52" i="3"/>
  <c r="F52" i="3"/>
  <c r="A13" i="8"/>
  <c r="B14" i="8"/>
  <c r="L50" i="3" l="1"/>
  <c r="B13" i="8"/>
  <c r="A12" i="8"/>
  <c r="E53" i="3"/>
  <c r="G53" i="3"/>
  <c r="F53" i="3"/>
  <c r="C53" i="3"/>
  <c r="D53" i="3"/>
  <c r="K52" i="3"/>
  <c r="I52" i="3"/>
  <c r="J51" i="3" s="1"/>
  <c r="K104" i="8"/>
  <c r="H104" i="8"/>
  <c r="I104" i="8"/>
  <c r="N104" i="8"/>
  <c r="J104" i="8"/>
  <c r="L104" i="8"/>
  <c r="C104" i="8"/>
  <c r="E104" i="8"/>
  <c r="D104" i="8"/>
  <c r="M104" i="8"/>
  <c r="G104" i="8"/>
  <c r="F104" i="8"/>
  <c r="L14" i="8"/>
  <c r="I14" i="8"/>
  <c r="C14" i="8"/>
  <c r="D14" i="8"/>
  <c r="H14" i="8"/>
  <c r="N14" i="8"/>
  <c r="G14" i="8"/>
  <c r="M14" i="8"/>
  <c r="K14" i="8"/>
  <c r="E14" i="8"/>
  <c r="F14" i="8"/>
  <c r="J14" i="8"/>
  <c r="B54" i="3"/>
  <c r="A55" i="3"/>
  <c r="B105" i="8"/>
  <c r="A106" i="8"/>
  <c r="L51" i="3" l="1"/>
  <c r="B106" i="8"/>
  <c r="A107" i="8"/>
  <c r="M105" i="8"/>
  <c r="I105" i="8"/>
  <c r="C105" i="8"/>
  <c r="G105" i="8"/>
  <c r="K105" i="8"/>
  <c r="J105" i="8"/>
  <c r="N105" i="8"/>
  <c r="F105" i="8"/>
  <c r="E105" i="8"/>
  <c r="D105" i="8"/>
  <c r="H105" i="8"/>
  <c r="L105" i="8"/>
  <c r="K53" i="3"/>
  <c r="I53" i="3"/>
  <c r="J52" i="3" s="1"/>
  <c r="B12" i="8"/>
  <c r="A11" i="8"/>
  <c r="A56" i="3"/>
  <c r="B55" i="3"/>
  <c r="H13" i="8"/>
  <c r="C13" i="8"/>
  <c r="G13" i="8"/>
  <c r="I13" i="8"/>
  <c r="N13" i="8"/>
  <c r="E13" i="8"/>
  <c r="J13" i="8"/>
  <c r="D13" i="8"/>
  <c r="M13" i="8"/>
  <c r="K13" i="8"/>
  <c r="F13" i="8"/>
  <c r="L13" i="8"/>
  <c r="G54" i="3"/>
  <c r="D54" i="3"/>
  <c r="C54" i="3"/>
  <c r="E54" i="3"/>
  <c r="F54" i="3"/>
  <c r="L52" i="3" l="1"/>
  <c r="A57" i="3"/>
  <c r="B56" i="3"/>
  <c r="A10" i="8"/>
  <c r="B11" i="8"/>
  <c r="A108" i="8"/>
  <c r="B107" i="8"/>
  <c r="E12" i="8"/>
  <c r="H12" i="8"/>
  <c r="M12" i="8"/>
  <c r="J12" i="8"/>
  <c r="C12" i="8"/>
  <c r="G12" i="8"/>
  <c r="K12" i="8"/>
  <c r="L12" i="8"/>
  <c r="I12" i="8"/>
  <c r="N12" i="8"/>
  <c r="F12" i="8"/>
  <c r="D12" i="8"/>
  <c r="M106" i="8"/>
  <c r="N106" i="8"/>
  <c r="K106" i="8"/>
  <c r="I106" i="8"/>
  <c r="D106" i="8"/>
  <c r="J106" i="8"/>
  <c r="G106" i="8"/>
  <c r="F106" i="8"/>
  <c r="H106" i="8"/>
  <c r="E106" i="8"/>
  <c r="L106" i="8"/>
  <c r="C106" i="8"/>
  <c r="K54" i="3"/>
  <c r="I54" i="3"/>
  <c r="J53" i="3" s="1"/>
  <c r="F55" i="3"/>
  <c r="D55" i="3"/>
  <c r="C55" i="3"/>
  <c r="E55" i="3"/>
  <c r="G55" i="3"/>
  <c r="L53" i="3" l="1"/>
  <c r="N107" i="8"/>
  <c r="L107" i="8"/>
  <c r="H107" i="8"/>
  <c r="C107" i="8"/>
  <c r="K107" i="8"/>
  <c r="I107" i="8"/>
  <c r="E107" i="8"/>
  <c r="F107" i="8"/>
  <c r="G107" i="8"/>
  <c r="J107" i="8"/>
  <c r="M107" i="8"/>
  <c r="D107" i="8"/>
  <c r="B108" i="8"/>
  <c r="A109" i="8"/>
  <c r="F56" i="3"/>
  <c r="G56" i="3"/>
  <c r="E56" i="3"/>
  <c r="D56" i="3"/>
  <c r="C56" i="3"/>
  <c r="N11" i="8"/>
  <c r="C11" i="8"/>
  <c r="G11" i="8"/>
  <c r="E11" i="8"/>
  <c r="D11" i="8"/>
  <c r="M11" i="8"/>
  <c r="L11" i="8"/>
  <c r="K11" i="8"/>
  <c r="F11" i="8"/>
  <c r="I11" i="8"/>
  <c r="H11" i="8"/>
  <c r="J11" i="8"/>
  <c r="A58" i="3"/>
  <c r="B57" i="3"/>
  <c r="I55" i="3"/>
  <c r="J54" i="3" s="1"/>
  <c r="K55" i="3"/>
  <c r="A9" i="8"/>
  <c r="B10" i="8"/>
  <c r="L54" i="3" l="1"/>
  <c r="N10" i="8"/>
  <c r="C10" i="8"/>
  <c r="J10" i="8"/>
  <c r="G10" i="8"/>
  <c r="L10" i="8"/>
  <c r="D10" i="8"/>
  <c r="K10" i="8"/>
  <c r="M10" i="8"/>
  <c r="I10" i="8"/>
  <c r="E10" i="8"/>
  <c r="F10" i="8"/>
  <c r="H10" i="8"/>
  <c r="E57" i="3"/>
  <c r="G57" i="3"/>
  <c r="C57" i="3"/>
  <c r="F57" i="3"/>
  <c r="D57" i="3"/>
  <c r="A110" i="8"/>
  <c r="B109" i="8"/>
  <c r="A8" i="8"/>
  <c r="B9" i="8"/>
  <c r="B58" i="3"/>
  <c r="A59" i="3"/>
  <c r="J108" i="8"/>
  <c r="N108" i="8"/>
  <c r="F108" i="8"/>
  <c r="M108" i="8"/>
  <c r="L108" i="8"/>
  <c r="G108" i="8"/>
  <c r="K108" i="8"/>
  <c r="I108" i="8"/>
  <c r="E108" i="8"/>
  <c r="C108" i="8"/>
  <c r="D108" i="8"/>
  <c r="H108" i="8"/>
  <c r="K56" i="3"/>
  <c r="I56" i="3"/>
  <c r="L55" i="3" l="1"/>
  <c r="C58" i="3"/>
  <c r="E58" i="3"/>
  <c r="F58" i="3"/>
  <c r="D58" i="3"/>
  <c r="G58" i="3"/>
  <c r="A111" i="8"/>
  <c r="B110" i="8"/>
  <c r="L9" i="8"/>
  <c r="E9" i="8"/>
  <c r="H9" i="8"/>
  <c r="N9" i="8"/>
  <c r="G9" i="8"/>
  <c r="M9" i="8"/>
  <c r="J9" i="8"/>
  <c r="I9" i="8"/>
  <c r="D9" i="8"/>
  <c r="K9" i="8"/>
  <c r="C9" i="8"/>
  <c r="F9" i="8"/>
  <c r="B8" i="8"/>
  <c r="A7" i="8"/>
  <c r="J55" i="3"/>
  <c r="B59" i="3"/>
  <c r="A60" i="3"/>
  <c r="I109" i="8"/>
  <c r="F109" i="8"/>
  <c r="L109" i="8"/>
  <c r="D109" i="8"/>
  <c r="E109" i="8"/>
  <c r="G109" i="8"/>
  <c r="H109" i="8"/>
  <c r="M109" i="8"/>
  <c r="J109" i="8"/>
  <c r="C109" i="8"/>
  <c r="N109" i="8"/>
  <c r="K109" i="8"/>
  <c r="I57" i="3"/>
  <c r="K57" i="3"/>
  <c r="L56" i="3" s="1"/>
  <c r="L110" i="8" l="1"/>
  <c r="I110" i="8"/>
  <c r="K110" i="8"/>
  <c r="M110" i="8"/>
  <c r="D110" i="8"/>
  <c r="F110" i="8"/>
  <c r="E110" i="8"/>
  <c r="C110" i="8"/>
  <c r="G110" i="8"/>
  <c r="J110" i="8"/>
  <c r="H110" i="8"/>
  <c r="N110" i="8"/>
  <c r="A6" i="8"/>
  <c r="B7" i="8"/>
  <c r="A112" i="8"/>
  <c r="B111" i="8"/>
  <c r="A61" i="3"/>
  <c r="B60" i="3"/>
  <c r="E8" i="8"/>
  <c r="F8" i="8"/>
  <c r="H8" i="8"/>
  <c r="N8" i="8"/>
  <c r="I8" i="8"/>
  <c r="D8" i="8"/>
  <c r="K8" i="8"/>
  <c r="M8" i="8"/>
  <c r="G8" i="8"/>
  <c r="J8" i="8"/>
  <c r="L8" i="8"/>
  <c r="C8" i="8"/>
  <c r="K58" i="3"/>
  <c r="I58" i="3"/>
  <c r="E59" i="3"/>
  <c r="F59" i="3"/>
  <c r="D59" i="3"/>
  <c r="G59" i="3"/>
  <c r="C59" i="3"/>
  <c r="J56" i="3"/>
  <c r="L57" i="3" l="1"/>
  <c r="B112" i="8"/>
  <c r="A113" i="8"/>
  <c r="K59" i="3"/>
  <c r="I59" i="3"/>
  <c r="J58" i="3" s="1"/>
  <c r="A62" i="3"/>
  <c r="B61" i="3"/>
  <c r="B6" i="8"/>
  <c r="A5" i="8"/>
  <c r="F111" i="8"/>
  <c r="D111" i="8"/>
  <c r="M111" i="8"/>
  <c r="K111" i="8"/>
  <c r="I111" i="8"/>
  <c r="G111" i="8"/>
  <c r="J111" i="8"/>
  <c r="E111" i="8"/>
  <c r="N111" i="8"/>
  <c r="C111" i="8"/>
  <c r="H111" i="8"/>
  <c r="L111" i="8"/>
  <c r="J57" i="3"/>
  <c r="E60" i="3"/>
  <c r="F60" i="3"/>
  <c r="G60" i="3"/>
  <c r="C60" i="3"/>
  <c r="D60" i="3"/>
  <c r="C7" i="8"/>
  <c r="H7" i="8"/>
  <c r="D7" i="8"/>
  <c r="G7" i="8"/>
  <c r="E7" i="8"/>
  <c r="M7" i="8"/>
  <c r="L7" i="8"/>
  <c r="F7" i="8"/>
  <c r="I7" i="8"/>
  <c r="K7" i="8"/>
  <c r="N7" i="8"/>
  <c r="J7" i="8"/>
  <c r="L58" i="3" l="1"/>
  <c r="F6" i="8"/>
  <c r="L6" i="8"/>
  <c r="H6" i="8"/>
  <c r="J6" i="8"/>
  <c r="I6" i="8"/>
  <c r="D6" i="8"/>
  <c r="G6" i="8"/>
  <c r="K6" i="8"/>
  <c r="N6" i="8"/>
  <c r="E6" i="8"/>
  <c r="M6" i="8"/>
  <c r="C6" i="8"/>
  <c r="K60" i="3"/>
  <c r="I60" i="3"/>
  <c r="J59" i="3" s="1"/>
  <c r="D61" i="3"/>
  <c r="F61" i="3"/>
  <c r="C61" i="3"/>
  <c r="E61" i="3"/>
  <c r="G61" i="3"/>
  <c r="A114" i="8"/>
  <c r="B113" i="8"/>
  <c r="B62" i="3"/>
  <c r="A63" i="3"/>
  <c r="J112" i="8"/>
  <c r="I112" i="8"/>
  <c r="E112" i="8"/>
  <c r="F112" i="8"/>
  <c r="K112" i="8"/>
  <c r="H112" i="8"/>
  <c r="C112" i="8"/>
  <c r="M112" i="8"/>
  <c r="N112" i="8"/>
  <c r="L112" i="8"/>
  <c r="G112" i="8"/>
  <c r="D112" i="8"/>
  <c r="B5" i="8"/>
  <c r="A4" i="8"/>
  <c r="L59" i="3" l="1"/>
  <c r="E62" i="3"/>
  <c r="F62" i="3"/>
  <c r="D62" i="3"/>
  <c r="C62" i="3"/>
  <c r="G62" i="3"/>
  <c r="B4" i="8"/>
  <c r="A3" i="8"/>
  <c r="B3" i="8" s="1"/>
  <c r="N113" i="8"/>
  <c r="J113" i="8"/>
  <c r="K113" i="8"/>
  <c r="M113" i="8"/>
  <c r="G113" i="8"/>
  <c r="D113" i="8"/>
  <c r="H113" i="8"/>
  <c r="E113" i="8"/>
  <c r="C113" i="8"/>
  <c r="F113" i="8"/>
  <c r="I113" i="8"/>
  <c r="L113" i="8"/>
  <c r="K61" i="3"/>
  <c r="I61" i="3"/>
  <c r="J60" i="3" s="1"/>
  <c r="H5" i="8"/>
  <c r="F5" i="8"/>
  <c r="K5" i="8"/>
  <c r="M5" i="8"/>
  <c r="I5" i="8"/>
  <c r="G5" i="8"/>
  <c r="E5" i="8"/>
  <c r="N5" i="8"/>
  <c r="J5" i="8"/>
  <c r="C5" i="8"/>
  <c r="L5" i="8"/>
  <c r="D5" i="8"/>
  <c r="A115" i="8"/>
  <c r="B114" i="8"/>
  <c r="A64" i="3"/>
  <c r="B63" i="3"/>
  <c r="L60" i="3" l="1"/>
  <c r="M114" i="8"/>
  <c r="D114" i="8"/>
  <c r="J114" i="8"/>
  <c r="K114" i="8"/>
  <c r="E114" i="8"/>
  <c r="C114" i="8"/>
  <c r="I114" i="8"/>
  <c r="L114" i="8"/>
  <c r="F114" i="8"/>
  <c r="H114" i="8"/>
  <c r="G114" i="8"/>
  <c r="N114" i="8"/>
  <c r="F63" i="3"/>
  <c r="D63" i="3"/>
  <c r="E63" i="3"/>
  <c r="C63" i="3"/>
  <c r="G63" i="3"/>
  <c r="H4" i="8"/>
  <c r="F4" i="8"/>
  <c r="K4" i="8"/>
  <c r="C4" i="8"/>
  <c r="G4" i="8"/>
  <c r="D4" i="8"/>
  <c r="E4" i="8"/>
  <c r="L4" i="8"/>
  <c r="N4" i="8"/>
  <c r="J4" i="8"/>
  <c r="M4" i="8"/>
  <c r="I4" i="8"/>
  <c r="B64" i="3"/>
  <c r="A65" i="3"/>
  <c r="I62" i="3"/>
  <c r="J61" i="3" s="1"/>
  <c r="K62" i="3"/>
  <c r="B115" i="8"/>
  <c r="A116" i="8"/>
  <c r="C3" i="8"/>
  <c r="H3" i="8"/>
  <c r="I3" i="8"/>
  <c r="F3" i="8"/>
  <c r="M3" i="8"/>
  <c r="L3" i="8"/>
  <c r="E3" i="8"/>
  <c r="G3" i="8"/>
  <c r="D3" i="8"/>
  <c r="J3" i="8"/>
  <c r="K3" i="8"/>
  <c r="N3" i="8"/>
  <c r="L61" i="3" l="1"/>
  <c r="E64" i="3"/>
  <c r="F64" i="3"/>
  <c r="C64" i="3"/>
  <c r="D64" i="3"/>
  <c r="G64" i="3"/>
  <c r="A117" i="8"/>
  <c r="B116" i="8"/>
  <c r="I63" i="3"/>
  <c r="K63" i="3"/>
  <c r="M115" i="8"/>
  <c r="N115" i="8"/>
  <c r="G115" i="8"/>
  <c r="E115" i="8"/>
  <c r="L115" i="8"/>
  <c r="K115" i="8"/>
  <c r="F115" i="8"/>
  <c r="C115" i="8"/>
  <c r="H115" i="8"/>
  <c r="D115" i="8"/>
  <c r="J115" i="8"/>
  <c r="I115" i="8"/>
  <c r="B65" i="3"/>
  <c r="A66" i="3"/>
  <c r="L62" i="3" l="1"/>
  <c r="B66" i="3"/>
  <c r="A67" i="3"/>
  <c r="G65" i="3"/>
  <c r="F65" i="3"/>
  <c r="E65" i="3"/>
  <c r="C65" i="3"/>
  <c r="D65" i="3"/>
  <c r="J116" i="8"/>
  <c r="E116" i="8"/>
  <c r="M116" i="8"/>
  <c r="G116" i="8"/>
  <c r="C116" i="8"/>
  <c r="N116" i="8"/>
  <c r="D116" i="8"/>
  <c r="L116" i="8"/>
  <c r="F116" i="8"/>
  <c r="K116" i="8"/>
  <c r="H116" i="8"/>
  <c r="I116" i="8"/>
  <c r="J62" i="3"/>
  <c r="A118" i="8"/>
  <c r="B117" i="8"/>
  <c r="I64" i="3"/>
  <c r="K64" i="3"/>
  <c r="L63" i="3" l="1"/>
  <c r="J63" i="3"/>
  <c r="E117" i="8"/>
  <c r="G117" i="8"/>
  <c r="L117" i="8"/>
  <c r="F117" i="8"/>
  <c r="J117" i="8"/>
  <c r="I117" i="8"/>
  <c r="N117" i="8"/>
  <c r="C117" i="8"/>
  <c r="D117" i="8"/>
  <c r="K117" i="8"/>
  <c r="M117" i="8"/>
  <c r="H117" i="8"/>
  <c r="B118" i="8"/>
  <c r="A119" i="8"/>
  <c r="K65" i="3"/>
  <c r="I65" i="3"/>
  <c r="J64" i="3" s="1"/>
  <c r="A68" i="3"/>
  <c r="B67" i="3"/>
  <c r="E66" i="3"/>
  <c r="C66" i="3"/>
  <c r="F66" i="3"/>
  <c r="G66" i="3"/>
  <c r="D66" i="3"/>
  <c r="L64" i="3" l="1"/>
  <c r="K66" i="3"/>
  <c r="I66" i="3"/>
  <c r="J65" i="3" s="1"/>
  <c r="A69" i="3"/>
  <c r="B68" i="3"/>
  <c r="J118" i="8"/>
  <c r="E118" i="8"/>
  <c r="I118" i="8"/>
  <c r="K118" i="8"/>
  <c r="M118" i="8"/>
  <c r="F118" i="8"/>
  <c r="N118" i="8"/>
  <c r="L118" i="8"/>
  <c r="C118" i="8"/>
  <c r="H118" i="8"/>
  <c r="G118" i="8"/>
  <c r="D118" i="8"/>
  <c r="E67" i="3"/>
  <c r="G67" i="3"/>
  <c r="C67" i="3"/>
  <c r="D67" i="3"/>
  <c r="F67" i="3"/>
  <c r="A120" i="8"/>
  <c r="B119" i="8"/>
  <c r="L65" i="3" l="1"/>
  <c r="I67" i="3"/>
  <c r="K67" i="3"/>
  <c r="A121" i="8"/>
  <c r="B120" i="8"/>
  <c r="C68" i="3"/>
  <c r="G68" i="3"/>
  <c r="D68" i="3"/>
  <c r="F68" i="3"/>
  <c r="E68" i="3"/>
  <c r="A70" i="3"/>
  <c r="B69" i="3"/>
  <c r="F119" i="8"/>
  <c r="I119" i="8"/>
  <c r="G119" i="8"/>
  <c r="J119" i="8"/>
  <c r="D119" i="8"/>
  <c r="M119" i="8"/>
  <c r="H119" i="8"/>
  <c r="K119" i="8"/>
  <c r="C119" i="8"/>
  <c r="E119" i="8"/>
  <c r="N119" i="8"/>
  <c r="L119" i="8"/>
  <c r="L66" i="3" l="1"/>
  <c r="J66" i="3"/>
  <c r="E69" i="3"/>
  <c r="G69" i="3"/>
  <c r="D69" i="3"/>
  <c r="F69" i="3"/>
  <c r="C69" i="3"/>
  <c r="I68" i="3"/>
  <c r="J67" i="3" s="1"/>
  <c r="K68" i="3"/>
  <c r="A122" i="8"/>
  <c r="B121" i="8"/>
  <c r="B70" i="3"/>
  <c r="A71" i="3"/>
  <c r="K120" i="8"/>
  <c r="L120" i="8"/>
  <c r="E120" i="8"/>
  <c r="I120" i="8"/>
  <c r="D120" i="8"/>
  <c r="H120" i="8"/>
  <c r="N120" i="8"/>
  <c r="M120" i="8"/>
  <c r="F120" i="8"/>
  <c r="G120" i="8"/>
  <c r="C120" i="8"/>
  <c r="J120" i="8"/>
  <c r="L67" i="3" l="1"/>
  <c r="B122" i="8"/>
  <c r="A123" i="8"/>
  <c r="G70" i="3"/>
  <c r="E70" i="3"/>
  <c r="F70" i="3"/>
  <c r="C70" i="3"/>
  <c r="D70" i="3"/>
  <c r="H121" i="8"/>
  <c r="F121" i="8"/>
  <c r="K121" i="8"/>
  <c r="I121" i="8"/>
  <c r="E121" i="8"/>
  <c r="M121" i="8"/>
  <c r="D121" i="8"/>
  <c r="L121" i="8"/>
  <c r="G121" i="8"/>
  <c r="J121" i="8"/>
  <c r="N121" i="8"/>
  <c r="C121" i="8"/>
  <c r="K69" i="3"/>
  <c r="I69" i="3"/>
  <c r="J68" i="3" s="1"/>
  <c r="A72" i="3"/>
  <c r="B71" i="3"/>
  <c r="L68" i="3" l="1"/>
  <c r="G71" i="3"/>
  <c r="D71" i="3"/>
  <c r="C71" i="3"/>
  <c r="F71" i="3"/>
  <c r="E71" i="3"/>
  <c r="B72" i="3"/>
  <c r="A73" i="3"/>
  <c r="I70" i="3"/>
  <c r="K70" i="3"/>
  <c r="B123" i="8"/>
  <c r="A124" i="8"/>
  <c r="H122" i="8"/>
  <c r="G122" i="8"/>
  <c r="M122" i="8"/>
  <c r="D122" i="8"/>
  <c r="C122" i="8"/>
  <c r="J122" i="8"/>
  <c r="E122" i="8"/>
  <c r="N122" i="8"/>
  <c r="F122" i="8"/>
  <c r="I122" i="8"/>
  <c r="K122" i="8"/>
  <c r="L122" i="8"/>
  <c r="L69" i="3" l="1"/>
  <c r="J69" i="3"/>
  <c r="A125" i="8"/>
  <c r="B124" i="8"/>
  <c r="B73" i="3"/>
  <c r="A74" i="3"/>
  <c r="K71" i="3"/>
  <c r="I71" i="3"/>
  <c r="M123" i="8"/>
  <c r="C123" i="8"/>
  <c r="J123" i="8"/>
  <c r="F123" i="8"/>
  <c r="E123" i="8"/>
  <c r="K123" i="8"/>
  <c r="D123" i="8"/>
  <c r="I123" i="8"/>
  <c r="N123" i="8"/>
  <c r="G123" i="8"/>
  <c r="L123" i="8"/>
  <c r="H123" i="8"/>
  <c r="E72" i="3"/>
  <c r="C72" i="3"/>
  <c r="D72" i="3"/>
  <c r="G72" i="3"/>
  <c r="F72" i="3"/>
  <c r="L70" i="3" l="1"/>
  <c r="J70" i="3"/>
  <c r="A126" i="8"/>
  <c r="B125" i="8"/>
  <c r="A75" i="3"/>
  <c r="B74" i="3"/>
  <c r="E73" i="3"/>
  <c r="F73" i="3"/>
  <c r="C73" i="3"/>
  <c r="G73" i="3"/>
  <c r="D73" i="3"/>
  <c r="H124" i="8"/>
  <c r="J124" i="8"/>
  <c r="E124" i="8"/>
  <c r="M124" i="8"/>
  <c r="F124" i="8"/>
  <c r="G124" i="8"/>
  <c r="L124" i="8"/>
  <c r="C124" i="8"/>
  <c r="N124" i="8"/>
  <c r="D124" i="8"/>
  <c r="I124" i="8"/>
  <c r="K124" i="8"/>
  <c r="I72" i="3"/>
  <c r="K72" i="3"/>
  <c r="L71" i="3" l="1"/>
  <c r="J71" i="3"/>
  <c r="K125" i="8"/>
  <c r="M125" i="8"/>
  <c r="C125" i="8"/>
  <c r="L125" i="8"/>
  <c r="N125" i="8"/>
  <c r="E125" i="8"/>
  <c r="F125" i="8"/>
  <c r="D125" i="8"/>
  <c r="H125" i="8"/>
  <c r="J125" i="8"/>
  <c r="I125" i="8"/>
  <c r="G125" i="8"/>
  <c r="A127" i="8"/>
  <c r="B126" i="8"/>
  <c r="K73" i="3"/>
  <c r="I73" i="3"/>
  <c r="A76" i="3"/>
  <c r="B75" i="3"/>
  <c r="D74" i="3"/>
  <c r="E74" i="3"/>
  <c r="F74" i="3"/>
  <c r="G74" i="3"/>
  <c r="C74" i="3"/>
  <c r="L72" i="3" l="1"/>
  <c r="J72" i="3"/>
  <c r="E75" i="3"/>
  <c r="F75" i="3"/>
  <c r="D75" i="3"/>
  <c r="G75" i="3"/>
  <c r="C75" i="3"/>
  <c r="L126" i="8"/>
  <c r="J126" i="8"/>
  <c r="I126" i="8"/>
  <c r="D126" i="8"/>
  <c r="G126" i="8"/>
  <c r="M126" i="8"/>
  <c r="F126" i="8"/>
  <c r="H126" i="8"/>
  <c r="C126" i="8"/>
  <c r="E126" i="8"/>
  <c r="K126" i="8"/>
  <c r="N126" i="8"/>
  <c r="A77" i="3"/>
  <c r="B76" i="3"/>
  <c r="B127" i="8"/>
  <c r="A128" i="8"/>
  <c r="I74" i="3"/>
  <c r="K74" i="3"/>
  <c r="L73" i="3" l="1"/>
  <c r="J73" i="3"/>
  <c r="F76" i="3"/>
  <c r="E76" i="3"/>
  <c r="D76" i="3"/>
  <c r="G76" i="3"/>
  <c r="C76" i="3"/>
  <c r="A78" i="3"/>
  <c r="B77" i="3"/>
  <c r="A129" i="8"/>
  <c r="B128" i="8"/>
  <c r="I75" i="3"/>
  <c r="K75" i="3"/>
  <c r="L75" i="3" s="1"/>
  <c r="D127" i="8"/>
  <c r="M127" i="8"/>
  <c r="E127" i="8"/>
  <c r="C127" i="8"/>
  <c r="H127" i="8"/>
  <c r="G127" i="8"/>
  <c r="K127" i="8"/>
  <c r="F127" i="8"/>
  <c r="N127" i="8"/>
  <c r="J127" i="8"/>
  <c r="I127" i="8"/>
  <c r="L127" i="8"/>
  <c r="L74" i="3" l="1"/>
  <c r="J74" i="3"/>
  <c r="B78" i="3"/>
  <c r="A79" i="3"/>
  <c r="D128" i="8"/>
  <c r="N128" i="8"/>
  <c r="L128" i="8"/>
  <c r="I128" i="8"/>
  <c r="M128" i="8"/>
  <c r="G128" i="8"/>
  <c r="K128" i="8"/>
  <c r="H128" i="8"/>
  <c r="F128" i="8"/>
  <c r="C128" i="8"/>
  <c r="E128" i="8"/>
  <c r="J128" i="8"/>
  <c r="I76" i="3"/>
  <c r="K76" i="3"/>
  <c r="L76" i="3" s="1"/>
  <c r="D77" i="3"/>
  <c r="F77" i="3"/>
  <c r="C77" i="3"/>
  <c r="G77" i="3"/>
  <c r="E77" i="3"/>
  <c r="B129" i="8"/>
  <c r="A130" i="8"/>
  <c r="J75" i="3" l="1"/>
  <c r="B79" i="3"/>
  <c r="A80" i="3"/>
  <c r="G129" i="8"/>
  <c r="D129" i="8"/>
  <c r="M129" i="8"/>
  <c r="K129" i="8"/>
  <c r="C129" i="8"/>
  <c r="F129" i="8"/>
  <c r="N129" i="8"/>
  <c r="H129" i="8"/>
  <c r="E129" i="8"/>
  <c r="J129" i="8"/>
  <c r="I129" i="8"/>
  <c r="L129" i="8"/>
  <c r="E78" i="3"/>
  <c r="C78" i="3"/>
  <c r="G78" i="3"/>
  <c r="F78" i="3"/>
  <c r="D78" i="3"/>
  <c r="B130" i="8"/>
  <c r="A131" i="8"/>
  <c r="K77" i="3"/>
  <c r="L77" i="3" s="1"/>
  <c r="I77" i="3"/>
  <c r="J76" i="3" l="1"/>
  <c r="D130" i="8"/>
  <c r="E130" i="8"/>
  <c r="M130" i="8"/>
  <c r="K130" i="8"/>
  <c r="N130" i="8"/>
  <c r="I130" i="8"/>
  <c r="G130" i="8"/>
  <c r="J130" i="8"/>
  <c r="H130" i="8"/>
  <c r="F130" i="8"/>
  <c r="L130" i="8"/>
  <c r="C130" i="8"/>
  <c r="I78" i="3"/>
  <c r="K78" i="3"/>
  <c r="L78" i="3" s="1"/>
  <c r="A81" i="3"/>
  <c r="B80" i="3"/>
  <c r="B131" i="8"/>
  <c r="A132" i="8"/>
  <c r="E79" i="3"/>
  <c r="F79" i="3"/>
  <c r="G79" i="3"/>
  <c r="D79" i="3"/>
  <c r="C79" i="3"/>
  <c r="J77" i="3" l="1"/>
  <c r="A82" i="3"/>
  <c r="B81" i="3"/>
  <c r="B132" i="8"/>
  <c r="A133" i="8"/>
  <c r="K79" i="3"/>
  <c r="L79" i="3" s="1"/>
  <c r="I79" i="3"/>
  <c r="H131" i="8"/>
  <c r="K131" i="8"/>
  <c r="C131" i="8"/>
  <c r="D131" i="8"/>
  <c r="N131" i="8"/>
  <c r="M131" i="8"/>
  <c r="G131" i="8"/>
  <c r="L131" i="8"/>
  <c r="I131" i="8"/>
  <c r="F131" i="8"/>
  <c r="E131" i="8"/>
  <c r="J131" i="8"/>
  <c r="C80" i="3"/>
  <c r="D80" i="3"/>
  <c r="G80" i="3"/>
  <c r="E80" i="3"/>
  <c r="F80" i="3"/>
  <c r="J78" i="3" l="1"/>
  <c r="A83" i="3"/>
  <c r="B82" i="3"/>
  <c r="F132" i="8"/>
  <c r="D132" i="8"/>
  <c r="K132" i="8"/>
  <c r="I132" i="8"/>
  <c r="L132" i="8"/>
  <c r="G132" i="8"/>
  <c r="H132" i="8"/>
  <c r="J132" i="8"/>
  <c r="E132" i="8"/>
  <c r="C132" i="8"/>
  <c r="M132" i="8"/>
  <c r="N132" i="8"/>
  <c r="G81" i="3"/>
  <c r="D81" i="3"/>
  <c r="F81" i="3"/>
  <c r="C81" i="3"/>
  <c r="E81" i="3"/>
  <c r="I80" i="3"/>
  <c r="K80" i="3"/>
  <c r="L80" i="3" s="1"/>
  <c r="B133" i="8"/>
  <c r="A134" i="8"/>
  <c r="J79" i="3" l="1"/>
  <c r="J133" i="8"/>
  <c r="N133" i="8"/>
  <c r="M133" i="8"/>
  <c r="H133" i="8"/>
  <c r="D133" i="8"/>
  <c r="K133" i="8"/>
  <c r="L133" i="8"/>
  <c r="C133" i="8"/>
  <c r="F133" i="8"/>
  <c r="G133" i="8"/>
  <c r="E133" i="8"/>
  <c r="I133" i="8"/>
  <c r="D82" i="3"/>
  <c r="C82" i="3"/>
  <c r="F82" i="3"/>
  <c r="E82" i="3"/>
  <c r="G82" i="3"/>
  <c r="B83" i="3"/>
  <c r="A84" i="3"/>
  <c r="K81" i="3"/>
  <c r="L81" i="3" s="1"/>
  <c r="I81" i="3"/>
  <c r="A135" i="8"/>
  <c r="B134" i="8"/>
  <c r="J80" i="3" l="1"/>
  <c r="A136" i="8"/>
  <c r="B135" i="8"/>
  <c r="G83" i="3"/>
  <c r="E83" i="3"/>
  <c r="D83" i="3"/>
  <c r="F83" i="3"/>
  <c r="C83" i="3"/>
  <c r="I82" i="3"/>
  <c r="K82" i="3"/>
  <c r="L82" i="3" s="1"/>
  <c r="D134" i="8"/>
  <c r="M134" i="8"/>
  <c r="G134" i="8"/>
  <c r="C134" i="8"/>
  <c r="K134" i="8"/>
  <c r="I134" i="8"/>
  <c r="J134" i="8"/>
  <c r="E134" i="8"/>
  <c r="F134" i="8"/>
  <c r="L134" i="8"/>
  <c r="N134" i="8"/>
  <c r="H134" i="8"/>
  <c r="A85" i="3"/>
  <c r="B84" i="3"/>
  <c r="J81" i="3" l="1"/>
  <c r="C84" i="3"/>
  <c r="G84" i="3"/>
  <c r="F84" i="3"/>
  <c r="E84" i="3"/>
  <c r="D84" i="3"/>
  <c r="K83" i="3"/>
  <c r="L83" i="3" s="1"/>
  <c r="I83" i="3"/>
  <c r="A86" i="3"/>
  <c r="B85" i="3"/>
  <c r="E135" i="8"/>
  <c r="M135" i="8"/>
  <c r="G135" i="8"/>
  <c r="J135" i="8"/>
  <c r="D135" i="8"/>
  <c r="L135" i="8"/>
  <c r="K135" i="8"/>
  <c r="F135" i="8"/>
  <c r="C135" i="8"/>
  <c r="H135" i="8"/>
  <c r="I135" i="8"/>
  <c r="N135" i="8"/>
  <c r="B136" i="8"/>
  <c r="A137" i="8"/>
  <c r="J82" i="3" l="1"/>
  <c r="G85" i="3"/>
  <c r="C85" i="3"/>
  <c r="D85" i="3"/>
  <c r="E85" i="3"/>
  <c r="F85" i="3"/>
  <c r="A138" i="8"/>
  <c r="B137" i="8"/>
  <c r="C136" i="8"/>
  <c r="N136" i="8"/>
  <c r="L136" i="8"/>
  <c r="F136" i="8"/>
  <c r="K136" i="8"/>
  <c r="H136" i="8"/>
  <c r="M136" i="8"/>
  <c r="D136" i="8"/>
  <c r="I136" i="8"/>
  <c r="E136" i="8"/>
  <c r="G136" i="8"/>
  <c r="J136" i="8"/>
  <c r="K84" i="3"/>
  <c r="L84" i="3" s="1"/>
  <c r="I84" i="3"/>
  <c r="B86" i="3"/>
  <c r="A87" i="3"/>
  <c r="J83" i="3" l="1"/>
  <c r="A88" i="3"/>
  <c r="B87" i="3"/>
  <c r="C86" i="3"/>
  <c r="E86" i="3"/>
  <c r="D86" i="3"/>
  <c r="G86" i="3"/>
  <c r="F86" i="3"/>
  <c r="E137" i="8"/>
  <c r="C137" i="8"/>
  <c r="F137" i="8"/>
  <c r="D137" i="8"/>
  <c r="M137" i="8"/>
  <c r="H137" i="8"/>
  <c r="G137" i="8"/>
  <c r="J137" i="8"/>
  <c r="K137" i="8"/>
  <c r="L137" i="8"/>
  <c r="I137" i="8"/>
  <c r="N137" i="8"/>
  <c r="B138" i="8"/>
  <c r="A139" i="8"/>
  <c r="K85" i="3"/>
  <c r="L85" i="3" s="1"/>
  <c r="I85" i="3"/>
  <c r="J84" i="3" l="1"/>
  <c r="E87" i="3"/>
  <c r="G87" i="3"/>
  <c r="D87" i="3"/>
  <c r="C87" i="3"/>
  <c r="F87" i="3"/>
  <c r="B139" i="8"/>
  <c r="A140" i="8"/>
  <c r="B88" i="3"/>
  <c r="A89" i="3"/>
  <c r="I86" i="3"/>
  <c r="K86" i="3"/>
  <c r="L86" i="3" s="1"/>
  <c r="H138" i="8"/>
  <c r="F138" i="8"/>
  <c r="E138" i="8"/>
  <c r="C138" i="8"/>
  <c r="K138" i="8"/>
  <c r="J138" i="8"/>
  <c r="G138" i="8"/>
  <c r="D138" i="8"/>
  <c r="I138" i="8"/>
  <c r="N138" i="8"/>
  <c r="M138" i="8"/>
  <c r="L138" i="8"/>
  <c r="J85" i="3" l="1"/>
  <c r="E88" i="3"/>
  <c r="F88" i="3"/>
  <c r="D88" i="3"/>
  <c r="C88" i="3"/>
  <c r="G88" i="3"/>
  <c r="I87" i="3"/>
  <c r="K87" i="3"/>
  <c r="L87" i="3" s="1"/>
  <c r="K139" i="8"/>
  <c r="F139" i="8"/>
  <c r="D139" i="8"/>
  <c r="E139" i="8"/>
  <c r="C139" i="8"/>
  <c r="I139" i="8"/>
  <c r="J139" i="8"/>
  <c r="N139" i="8"/>
  <c r="H139" i="8"/>
  <c r="M139" i="8"/>
  <c r="L139" i="8"/>
  <c r="G139" i="8"/>
  <c r="A90" i="3"/>
  <c r="B89" i="3"/>
  <c r="A141" i="8"/>
  <c r="B140" i="8"/>
  <c r="J86" i="3" l="1"/>
  <c r="A91" i="3"/>
  <c r="B90" i="3"/>
  <c r="K88" i="3"/>
  <c r="L88" i="3" s="1"/>
  <c r="I88" i="3"/>
  <c r="B141" i="8"/>
  <c r="A142" i="8"/>
  <c r="D89" i="3"/>
  <c r="E89" i="3"/>
  <c r="F89" i="3"/>
  <c r="G89" i="3"/>
  <c r="C89" i="3"/>
  <c r="C140" i="8"/>
  <c r="K140" i="8"/>
  <c r="N140" i="8"/>
  <c r="G140" i="8"/>
  <c r="F140" i="8"/>
  <c r="D140" i="8"/>
  <c r="H140" i="8"/>
  <c r="L140" i="8"/>
  <c r="I140" i="8"/>
  <c r="M140" i="8"/>
  <c r="J140" i="8"/>
  <c r="E140" i="8"/>
  <c r="J87" i="3" l="1"/>
  <c r="K89" i="3"/>
  <c r="L89" i="3" s="1"/>
  <c r="I89" i="3"/>
  <c r="A143" i="8"/>
  <c r="B142" i="8"/>
  <c r="C90" i="3"/>
  <c r="E90" i="3"/>
  <c r="F90" i="3"/>
  <c r="D90" i="3"/>
  <c r="G90" i="3"/>
  <c r="I141" i="8"/>
  <c r="L141" i="8"/>
  <c r="H141" i="8"/>
  <c r="K141" i="8"/>
  <c r="N141" i="8"/>
  <c r="D141" i="8"/>
  <c r="M141" i="8"/>
  <c r="G141" i="8"/>
  <c r="J141" i="8"/>
  <c r="C141" i="8"/>
  <c r="F141" i="8"/>
  <c r="E141" i="8"/>
  <c r="A92" i="3"/>
  <c r="B91" i="3"/>
  <c r="J88" i="3" l="1"/>
  <c r="D91" i="3"/>
  <c r="C91" i="3"/>
  <c r="F91" i="3"/>
  <c r="G91" i="3"/>
  <c r="E91" i="3"/>
  <c r="B143" i="8"/>
  <c r="A144" i="8"/>
  <c r="A93" i="3"/>
  <c r="B92" i="3"/>
  <c r="I90" i="3"/>
  <c r="K90" i="3"/>
  <c r="L90" i="3" s="1"/>
  <c r="M142" i="8"/>
  <c r="E142" i="8"/>
  <c r="K142" i="8"/>
  <c r="F142" i="8"/>
  <c r="G142" i="8"/>
  <c r="C142" i="8"/>
  <c r="L142" i="8"/>
  <c r="D142" i="8"/>
  <c r="H142" i="8"/>
  <c r="I142" i="8"/>
  <c r="J142" i="8"/>
  <c r="N142" i="8"/>
  <c r="J89" i="3" l="1"/>
  <c r="B144" i="8"/>
  <c r="A145" i="8"/>
  <c r="M143" i="8"/>
  <c r="K143" i="8"/>
  <c r="N143" i="8"/>
  <c r="I143" i="8"/>
  <c r="J143" i="8"/>
  <c r="C143" i="8"/>
  <c r="E143" i="8"/>
  <c r="H143" i="8"/>
  <c r="D143" i="8"/>
  <c r="L143" i="8"/>
  <c r="G143" i="8"/>
  <c r="F143" i="8"/>
  <c r="I91" i="3"/>
  <c r="K91" i="3"/>
  <c r="L91" i="3" s="1"/>
  <c r="C92" i="3"/>
  <c r="G92" i="3"/>
  <c r="F92" i="3"/>
  <c r="D92" i="3"/>
  <c r="E92" i="3"/>
  <c r="B93" i="3"/>
  <c r="A94" i="3"/>
  <c r="J90" i="3" l="1"/>
  <c r="I92" i="3"/>
  <c r="K92" i="3"/>
  <c r="L92" i="3" s="1"/>
  <c r="B145" i="8"/>
  <c r="A146" i="8"/>
  <c r="I144" i="8"/>
  <c r="L144" i="8"/>
  <c r="K144" i="8"/>
  <c r="G144" i="8"/>
  <c r="M144" i="8"/>
  <c r="N144" i="8"/>
  <c r="H144" i="8"/>
  <c r="F144" i="8"/>
  <c r="D144" i="8"/>
  <c r="J144" i="8"/>
  <c r="C144" i="8"/>
  <c r="E144" i="8"/>
  <c r="F93" i="3"/>
  <c r="D93" i="3"/>
  <c r="C93" i="3"/>
  <c r="G93" i="3"/>
  <c r="E93" i="3"/>
  <c r="B94" i="3"/>
  <c r="A95" i="3"/>
  <c r="J91" i="3" l="1"/>
  <c r="A96" i="3"/>
  <c r="B95" i="3"/>
  <c r="F94" i="3"/>
  <c r="E94" i="3"/>
  <c r="G94" i="3"/>
  <c r="C94" i="3"/>
  <c r="D94" i="3"/>
  <c r="I93" i="3"/>
  <c r="K93" i="3"/>
  <c r="L93" i="3" s="1"/>
  <c r="J145" i="8"/>
  <c r="G145" i="8"/>
  <c r="E145" i="8"/>
  <c r="N145" i="8"/>
  <c r="C145" i="8"/>
  <c r="H145" i="8"/>
  <c r="K145" i="8"/>
  <c r="F145" i="8"/>
  <c r="L145" i="8"/>
  <c r="D145" i="8"/>
  <c r="M145" i="8"/>
  <c r="I145" i="8"/>
  <c r="B146" i="8"/>
  <c r="A147" i="8"/>
  <c r="J92" i="3" l="1"/>
  <c r="A148" i="8"/>
  <c r="B147" i="8"/>
  <c r="H146" i="8"/>
  <c r="F146" i="8"/>
  <c r="L146" i="8"/>
  <c r="G146" i="8"/>
  <c r="I146" i="8"/>
  <c r="D146" i="8"/>
  <c r="C146" i="8"/>
  <c r="M146" i="8"/>
  <c r="N146" i="8"/>
  <c r="J146" i="8"/>
  <c r="E146" i="8"/>
  <c r="K146" i="8"/>
  <c r="I94" i="3"/>
  <c r="J94" i="3" s="1"/>
  <c r="K94" i="3"/>
  <c r="L94" i="3" s="1"/>
  <c r="C95" i="3"/>
  <c r="G95" i="3"/>
  <c r="D95" i="3"/>
  <c r="F95" i="3"/>
  <c r="E95" i="3"/>
  <c r="B96" i="3"/>
  <c r="A97" i="3"/>
  <c r="J93" i="3" l="1"/>
  <c r="F96" i="3"/>
  <c r="G96" i="3"/>
  <c r="E96" i="3"/>
  <c r="D96" i="3"/>
  <c r="C96" i="3"/>
  <c r="M147" i="8"/>
  <c r="N147" i="8"/>
  <c r="I147" i="8"/>
  <c r="H147" i="8"/>
  <c r="F147" i="8"/>
  <c r="E147" i="8"/>
  <c r="K147" i="8"/>
  <c r="J147" i="8"/>
  <c r="D147" i="8"/>
  <c r="C147" i="8"/>
  <c r="G147" i="8"/>
  <c r="L147" i="8"/>
  <c r="K95" i="3"/>
  <c r="L95" i="3" s="1"/>
  <c r="I95" i="3"/>
  <c r="J95" i="3" s="1"/>
  <c r="B148" i="8"/>
  <c r="A149" i="8"/>
  <c r="A98" i="3"/>
  <c r="B97" i="3"/>
  <c r="B98" i="3" l="1"/>
  <c r="A99" i="3"/>
  <c r="B149" i="8"/>
  <c r="A150" i="8"/>
  <c r="I96" i="3"/>
  <c r="J96" i="3" s="1"/>
  <c r="K96" i="3"/>
  <c r="L96" i="3" s="1"/>
  <c r="N148" i="8"/>
  <c r="I148" i="8"/>
  <c r="H148" i="8"/>
  <c r="L148" i="8"/>
  <c r="E148" i="8"/>
  <c r="M148" i="8"/>
  <c r="F148" i="8"/>
  <c r="D148" i="8"/>
  <c r="G148" i="8"/>
  <c r="C148" i="8"/>
  <c r="K148" i="8"/>
  <c r="J148" i="8"/>
  <c r="E97" i="3"/>
  <c r="C97" i="3"/>
  <c r="D97" i="3"/>
  <c r="F97" i="3"/>
  <c r="G97" i="3"/>
  <c r="K97" i="3" l="1"/>
  <c r="L97" i="3" s="1"/>
  <c r="I97" i="3"/>
  <c r="J97" i="3" s="1"/>
  <c r="A151" i="8"/>
  <c r="B150" i="8"/>
  <c r="E149" i="8"/>
  <c r="I149" i="8"/>
  <c r="D149" i="8"/>
  <c r="K149" i="8"/>
  <c r="F149" i="8"/>
  <c r="J149" i="8"/>
  <c r="M149" i="8"/>
  <c r="L149" i="8"/>
  <c r="N149" i="8"/>
  <c r="C149" i="8"/>
  <c r="H149" i="8"/>
  <c r="G149" i="8"/>
  <c r="B99" i="3"/>
  <c r="A100" i="3"/>
  <c r="F98" i="3"/>
  <c r="D98" i="3"/>
  <c r="G98" i="3"/>
  <c r="E98" i="3"/>
  <c r="C98" i="3"/>
  <c r="C99" i="3" l="1"/>
  <c r="D99" i="3"/>
  <c r="G99" i="3"/>
  <c r="F99" i="3"/>
  <c r="E99" i="3"/>
  <c r="K150" i="8"/>
  <c r="N150" i="8"/>
  <c r="C150" i="8"/>
  <c r="F150" i="8"/>
  <c r="I150" i="8"/>
  <c r="J150" i="8"/>
  <c r="L150" i="8"/>
  <c r="D150" i="8"/>
  <c r="M150" i="8"/>
  <c r="H150" i="8"/>
  <c r="G150" i="8"/>
  <c r="E150" i="8"/>
  <c r="I98" i="3"/>
  <c r="J98" i="3" s="1"/>
  <c r="K98" i="3"/>
  <c r="L98" i="3" s="1"/>
  <c r="A152" i="8"/>
  <c r="B151" i="8"/>
  <c r="B100" i="3"/>
  <c r="A101" i="3"/>
  <c r="B101" i="3" l="1"/>
  <c r="A102" i="3"/>
  <c r="D100" i="3"/>
  <c r="F100" i="3"/>
  <c r="C100" i="3"/>
  <c r="E100" i="3"/>
  <c r="G100" i="3"/>
  <c r="C151" i="8"/>
  <c r="K151" i="8"/>
  <c r="H151" i="8"/>
  <c r="D151" i="8"/>
  <c r="M151" i="8"/>
  <c r="F151" i="8"/>
  <c r="G151" i="8"/>
  <c r="J151" i="8"/>
  <c r="L151" i="8"/>
  <c r="N151" i="8"/>
  <c r="E151" i="8"/>
  <c r="I151" i="8"/>
  <c r="I99" i="3"/>
  <c r="J99" i="3" s="1"/>
  <c r="K99" i="3"/>
  <c r="L99" i="3" s="1"/>
  <c r="A153" i="8"/>
  <c r="B152" i="8"/>
  <c r="A154" i="8" l="1"/>
  <c r="B153" i="8"/>
  <c r="K100" i="3"/>
  <c r="L100" i="3" s="1"/>
  <c r="I100" i="3"/>
  <c r="J100" i="3" s="1"/>
  <c r="D101" i="3"/>
  <c r="C101" i="3"/>
  <c r="E101" i="3"/>
  <c r="F101" i="3"/>
  <c r="G101" i="3"/>
  <c r="A103" i="3"/>
  <c r="B102" i="3"/>
  <c r="H152" i="8"/>
  <c r="M152" i="8"/>
  <c r="I152" i="8"/>
  <c r="L152" i="8"/>
  <c r="C152" i="8"/>
  <c r="J152" i="8"/>
  <c r="D152" i="8"/>
  <c r="N152" i="8"/>
  <c r="E152" i="8"/>
  <c r="F152" i="8"/>
  <c r="K152" i="8"/>
  <c r="G152" i="8"/>
  <c r="E102" i="3" l="1"/>
  <c r="G102" i="3"/>
  <c r="D102" i="3"/>
  <c r="C102" i="3"/>
  <c r="F102" i="3"/>
  <c r="A104" i="3"/>
  <c r="B103" i="3"/>
  <c r="K101" i="3"/>
  <c r="L101" i="3" s="1"/>
  <c r="I101" i="3"/>
  <c r="J101" i="3" s="1"/>
  <c r="K153" i="8"/>
  <c r="N153" i="8"/>
  <c r="E153" i="8"/>
  <c r="G153" i="8"/>
  <c r="D153" i="8"/>
  <c r="M153" i="8"/>
  <c r="F153" i="8"/>
  <c r="C153" i="8"/>
  <c r="I153" i="8"/>
  <c r="L153" i="8"/>
  <c r="H153" i="8"/>
  <c r="J153" i="8"/>
  <c r="B154" i="8"/>
  <c r="A155" i="8"/>
  <c r="B155" i="8" l="1"/>
  <c r="A156" i="8"/>
  <c r="C103" i="3"/>
  <c r="F103" i="3"/>
  <c r="E103" i="3"/>
  <c r="D103" i="3"/>
  <c r="G103" i="3"/>
  <c r="E154" i="8"/>
  <c r="J154" i="8"/>
  <c r="K154" i="8"/>
  <c r="M154" i="8"/>
  <c r="N154" i="8"/>
  <c r="H154" i="8"/>
  <c r="F154" i="8"/>
  <c r="L154" i="8"/>
  <c r="D154" i="8"/>
  <c r="I154" i="8"/>
  <c r="G154" i="8"/>
  <c r="C154" i="8"/>
  <c r="B104" i="3"/>
  <c r="A105" i="3"/>
  <c r="I102" i="3"/>
  <c r="J102" i="3" s="1"/>
  <c r="K102" i="3"/>
  <c r="L102" i="3" s="1"/>
  <c r="B156" i="8" l="1"/>
  <c r="A157" i="8"/>
  <c r="B105" i="3"/>
  <c r="A106" i="3"/>
  <c r="I155" i="8"/>
  <c r="D155" i="8"/>
  <c r="E155" i="8"/>
  <c r="G155" i="8"/>
  <c r="F155" i="8"/>
  <c r="H155" i="8"/>
  <c r="N155" i="8"/>
  <c r="J155" i="8"/>
  <c r="M155" i="8"/>
  <c r="L155" i="8"/>
  <c r="K155" i="8"/>
  <c r="C155" i="8"/>
  <c r="K103" i="3"/>
  <c r="L103" i="3" s="1"/>
  <c r="I103" i="3"/>
  <c r="J103" i="3" s="1"/>
  <c r="G104" i="3"/>
  <c r="D104" i="3"/>
  <c r="F104" i="3"/>
  <c r="C104" i="3"/>
  <c r="E104" i="3"/>
  <c r="A107" i="3" l="1"/>
  <c r="B106" i="3"/>
  <c r="G105" i="3"/>
  <c r="C105" i="3"/>
  <c r="D105" i="3"/>
  <c r="F105" i="3"/>
  <c r="E105" i="3"/>
  <c r="I104" i="3"/>
  <c r="J104" i="3" s="1"/>
  <c r="K104" i="3"/>
  <c r="L104" i="3" s="1"/>
  <c r="A158" i="8"/>
  <c r="B157" i="8"/>
  <c r="N156" i="8"/>
  <c r="L156" i="8"/>
  <c r="K156" i="8"/>
  <c r="C156" i="8"/>
  <c r="M156" i="8"/>
  <c r="H156" i="8"/>
  <c r="J156" i="8"/>
  <c r="G156" i="8"/>
  <c r="E156" i="8"/>
  <c r="D156" i="8"/>
  <c r="I156" i="8"/>
  <c r="F156" i="8"/>
  <c r="K105" i="3" l="1"/>
  <c r="L105" i="3" s="1"/>
  <c r="I105" i="3"/>
  <c r="J105" i="3" s="1"/>
  <c r="J157" i="8"/>
  <c r="C157" i="8"/>
  <c r="K157" i="8"/>
  <c r="D157" i="8"/>
  <c r="H157" i="8"/>
  <c r="M157" i="8"/>
  <c r="G157" i="8"/>
  <c r="I157" i="8"/>
  <c r="E157" i="8"/>
  <c r="N157" i="8"/>
  <c r="F157" i="8"/>
  <c r="L157" i="8"/>
  <c r="B158" i="8"/>
  <c r="A159" i="8"/>
  <c r="E106" i="3"/>
  <c r="D106" i="3"/>
  <c r="G106" i="3"/>
  <c r="F106" i="3"/>
  <c r="C106" i="3"/>
  <c r="A108" i="3"/>
  <c r="B107" i="3"/>
  <c r="B108" i="3" l="1"/>
  <c r="A109" i="3"/>
  <c r="H158" i="8"/>
  <c r="E158" i="8"/>
  <c r="M158" i="8"/>
  <c r="J158" i="8"/>
  <c r="K158" i="8"/>
  <c r="F158" i="8"/>
  <c r="C158" i="8"/>
  <c r="I158" i="8"/>
  <c r="G158" i="8"/>
  <c r="N158" i="8"/>
  <c r="D158" i="8"/>
  <c r="L158" i="8"/>
  <c r="I106" i="3"/>
  <c r="J106" i="3" s="1"/>
  <c r="K106" i="3"/>
  <c r="L106" i="3" s="1"/>
  <c r="C107" i="3"/>
  <c r="G107" i="3"/>
  <c r="F107" i="3"/>
  <c r="D107" i="3"/>
  <c r="E107" i="3"/>
  <c r="B159" i="8"/>
  <c r="A160" i="8"/>
  <c r="L159" i="8" l="1"/>
  <c r="C159" i="8"/>
  <c r="J159" i="8"/>
  <c r="K159" i="8"/>
  <c r="H159" i="8"/>
  <c r="I159" i="8"/>
  <c r="G159" i="8"/>
  <c r="D159" i="8"/>
  <c r="M159" i="8"/>
  <c r="F159" i="8"/>
  <c r="E159" i="8"/>
  <c r="N159" i="8"/>
  <c r="A110" i="3"/>
  <c r="B109" i="3"/>
  <c r="I107" i="3"/>
  <c r="J107" i="3" s="1"/>
  <c r="K107" i="3"/>
  <c r="L107" i="3" s="1"/>
  <c r="E108" i="3"/>
  <c r="D108" i="3"/>
  <c r="C108" i="3"/>
  <c r="G108" i="3"/>
  <c r="F108" i="3"/>
  <c r="A161" i="8"/>
  <c r="B160" i="8"/>
  <c r="D160" i="8" l="1"/>
  <c r="G160" i="8"/>
  <c r="M160" i="8"/>
  <c r="J160" i="8"/>
  <c r="N160" i="8"/>
  <c r="F160" i="8"/>
  <c r="C160" i="8"/>
  <c r="K160" i="8"/>
  <c r="L160" i="8"/>
  <c r="H160" i="8"/>
  <c r="E160" i="8"/>
  <c r="I160" i="8"/>
  <c r="K108" i="3"/>
  <c r="L108" i="3" s="1"/>
  <c r="I108" i="3"/>
  <c r="J108" i="3" s="1"/>
  <c r="A162" i="8"/>
  <c r="B161" i="8"/>
  <c r="G109" i="3"/>
  <c r="C109" i="3"/>
  <c r="E109" i="3"/>
  <c r="F109" i="3"/>
  <c r="D109" i="3"/>
  <c r="A111" i="3"/>
  <c r="B110" i="3"/>
  <c r="G110" i="3" l="1"/>
  <c r="D110" i="3"/>
  <c r="E110" i="3"/>
  <c r="C110" i="3"/>
  <c r="F110" i="3"/>
  <c r="B162" i="8"/>
  <c r="A163" i="8"/>
  <c r="B111" i="3"/>
  <c r="A112" i="3"/>
  <c r="K109" i="3"/>
  <c r="L109" i="3" s="1"/>
  <c r="I109" i="3"/>
  <c r="J109" i="3" s="1"/>
  <c r="G161" i="8"/>
  <c r="J161" i="8"/>
  <c r="M161" i="8"/>
  <c r="D161" i="8"/>
  <c r="I161" i="8"/>
  <c r="H161" i="8"/>
  <c r="C161" i="8"/>
  <c r="N161" i="8"/>
  <c r="L161" i="8"/>
  <c r="K161" i="8"/>
  <c r="F161" i="8"/>
  <c r="E161" i="8"/>
  <c r="A164" i="8" l="1"/>
  <c r="B163" i="8"/>
  <c r="G162" i="8"/>
  <c r="L162" i="8"/>
  <c r="C162" i="8"/>
  <c r="H162" i="8"/>
  <c r="I162" i="8"/>
  <c r="F162" i="8"/>
  <c r="M162" i="8"/>
  <c r="K162" i="8"/>
  <c r="D162" i="8"/>
  <c r="J162" i="8"/>
  <c r="E162" i="8"/>
  <c r="N162" i="8"/>
  <c r="A113" i="3"/>
  <c r="B112" i="3"/>
  <c r="C111" i="3"/>
  <c r="E111" i="3"/>
  <c r="D111" i="3"/>
  <c r="F111" i="3"/>
  <c r="G111" i="3"/>
  <c r="I110" i="3"/>
  <c r="J110" i="3" s="1"/>
  <c r="K110" i="3"/>
  <c r="L110" i="3" s="1"/>
  <c r="J163" i="8" l="1"/>
  <c r="M163" i="8"/>
  <c r="I163" i="8"/>
  <c r="C163" i="8"/>
  <c r="N163" i="8"/>
  <c r="H163" i="8"/>
  <c r="F163" i="8"/>
  <c r="G163" i="8"/>
  <c r="E163" i="8"/>
  <c r="L163" i="8"/>
  <c r="K163" i="8"/>
  <c r="D163" i="8"/>
  <c r="K111" i="3"/>
  <c r="L111" i="3" s="1"/>
  <c r="I111" i="3"/>
  <c r="J111" i="3" s="1"/>
  <c r="A165" i="8"/>
  <c r="B164" i="8"/>
  <c r="G112" i="3"/>
  <c r="E112" i="3"/>
  <c r="F112" i="3"/>
  <c r="D112" i="3"/>
  <c r="C112" i="3"/>
  <c r="B113" i="3"/>
  <c r="A114" i="3"/>
  <c r="A115" i="3" l="1"/>
  <c r="B114" i="3"/>
  <c r="A166" i="8"/>
  <c r="B165" i="8"/>
  <c r="G113" i="3"/>
  <c r="C113" i="3"/>
  <c r="D113" i="3"/>
  <c r="F113" i="3"/>
  <c r="E113" i="3"/>
  <c r="I112" i="3"/>
  <c r="J112" i="3" s="1"/>
  <c r="K112" i="3"/>
  <c r="L112" i="3" s="1"/>
  <c r="G164" i="8"/>
  <c r="N164" i="8"/>
  <c r="H164" i="8"/>
  <c r="D164" i="8"/>
  <c r="E164" i="8"/>
  <c r="J164" i="8"/>
  <c r="M164" i="8"/>
  <c r="L164" i="8"/>
  <c r="K164" i="8"/>
  <c r="F164" i="8"/>
  <c r="I164" i="8"/>
  <c r="C164" i="8"/>
  <c r="A167" i="8" l="1"/>
  <c r="B166" i="8"/>
  <c r="K113" i="3"/>
  <c r="L113" i="3" s="1"/>
  <c r="I113" i="3"/>
  <c r="J113" i="3" s="1"/>
  <c r="F114" i="3"/>
  <c r="G114" i="3"/>
  <c r="E114" i="3"/>
  <c r="D114" i="3"/>
  <c r="C114" i="3"/>
  <c r="B115" i="3"/>
  <c r="A116" i="3"/>
  <c r="K165" i="8"/>
  <c r="F165" i="8"/>
  <c r="E165" i="8"/>
  <c r="C165" i="8"/>
  <c r="G165" i="8"/>
  <c r="M165" i="8"/>
  <c r="L165" i="8"/>
  <c r="D165" i="8"/>
  <c r="I165" i="8"/>
  <c r="N165" i="8"/>
  <c r="J165" i="8"/>
  <c r="H165" i="8"/>
  <c r="F115" i="3" l="1"/>
  <c r="C115" i="3"/>
  <c r="G115" i="3"/>
  <c r="E115" i="3"/>
  <c r="D115" i="3"/>
  <c r="E166" i="8"/>
  <c r="G166" i="8"/>
  <c r="M166" i="8"/>
  <c r="N166" i="8"/>
  <c r="L166" i="8"/>
  <c r="J166" i="8"/>
  <c r="I166" i="8"/>
  <c r="D166" i="8"/>
  <c r="K166" i="8"/>
  <c r="C166" i="8"/>
  <c r="F166" i="8"/>
  <c r="H166" i="8"/>
  <c r="I114" i="3"/>
  <c r="J114" i="3" s="1"/>
  <c r="K114" i="3"/>
  <c r="L114" i="3" s="1"/>
  <c r="A168" i="8"/>
  <c r="B167" i="8"/>
  <c r="B116" i="3"/>
  <c r="A117" i="3"/>
  <c r="A118" i="3" l="1"/>
  <c r="B117" i="3"/>
  <c r="E116" i="3"/>
  <c r="F116" i="3"/>
  <c r="C116" i="3"/>
  <c r="D116" i="3"/>
  <c r="G116" i="3"/>
  <c r="I115" i="3"/>
  <c r="J115" i="3" s="1"/>
  <c r="K115" i="3"/>
  <c r="L115" i="3" s="1"/>
  <c r="K167" i="8"/>
  <c r="F167" i="8"/>
  <c r="C167" i="8"/>
  <c r="L167" i="8"/>
  <c r="M167" i="8"/>
  <c r="D167" i="8"/>
  <c r="I167" i="8"/>
  <c r="G167" i="8"/>
  <c r="N167" i="8"/>
  <c r="E167" i="8"/>
  <c r="H167" i="8"/>
  <c r="J167" i="8"/>
  <c r="B168" i="8"/>
  <c r="A169" i="8"/>
  <c r="K116" i="3" l="1"/>
  <c r="L116" i="3" s="1"/>
  <c r="I116" i="3"/>
  <c r="J116" i="3" s="1"/>
  <c r="A119" i="3"/>
  <c r="B118" i="3"/>
  <c r="B169" i="8"/>
  <c r="A170" i="8"/>
  <c r="G168" i="8"/>
  <c r="N168" i="8"/>
  <c r="K168" i="8"/>
  <c r="H168" i="8"/>
  <c r="M168" i="8"/>
  <c r="E168" i="8"/>
  <c r="L168" i="8"/>
  <c r="J168" i="8"/>
  <c r="C168" i="8"/>
  <c r="D168" i="8"/>
  <c r="F168" i="8"/>
  <c r="I168" i="8"/>
  <c r="E117" i="3"/>
  <c r="C117" i="3"/>
  <c r="G117" i="3"/>
  <c r="F117" i="3"/>
  <c r="D117" i="3"/>
  <c r="B119" i="3" l="1"/>
  <c r="A120" i="3"/>
  <c r="B170" i="8"/>
  <c r="A171" i="8"/>
  <c r="J169" i="8"/>
  <c r="E169" i="8"/>
  <c r="K169" i="8"/>
  <c r="I169" i="8"/>
  <c r="G169" i="8"/>
  <c r="H169" i="8"/>
  <c r="N169" i="8"/>
  <c r="D169" i="8"/>
  <c r="L169" i="8"/>
  <c r="C169" i="8"/>
  <c r="M169" i="8"/>
  <c r="F169" i="8"/>
  <c r="K117" i="3"/>
  <c r="L117" i="3" s="1"/>
  <c r="I117" i="3"/>
  <c r="J117" i="3" s="1"/>
  <c r="G118" i="3"/>
  <c r="F118" i="3"/>
  <c r="E118" i="3"/>
  <c r="C118" i="3"/>
  <c r="D118" i="3"/>
  <c r="A121" i="3" l="1"/>
  <c r="B120" i="3"/>
  <c r="C119" i="3"/>
  <c r="F119" i="3"/>
  <c r="E119" i="3"/>
  <c r="D119" i="3"/>
  <c r="G119" i="3"/>
  <c r="L170" i="8"/>
  <c r="I170" i="8"/>
  <c r="E170" i="8"/>
  <c r="M170" i="8"/>
  <c r="J170" i="8"/>
  <c r="N170" i="8"/>
  <c r="C170" i="8"/>
  <c r="H170" i="8"/>
  <c r="D170" i="8"/>
  <c r="G170" i="8"/>
  <c r="F170" i="8"/>
  <c r="K170" i="8"/>
  <c r="I118" i="3"/>
  <c r="J118" i="3" s="1"/>
  <c r="K118" i="3"/>
  <c r="L118" i="3" s="1"/>
  <c r="A172" i="8"/>
  <c r="B171" i="8"/>
  <c r="B172" i="8" l="1"/>
  <c r="A173" i="8"/>
  <c r="G120" i="3"/>
  <c r="D120" i="3"/>
  <c r="F120" i="3"/>
  <c r="C120" i="3"/>
  <c r="E120" i="3"/>
  <c r="A122" i="3"/>
  <c r="B121" i="3"/>
  <c r="I171" i="8"/>
  <c r="F171" i="8"/>
  <c r="H171" i="8"/>
  <c r="N171" i="8"/>
  <c r="J171" i="8"/>
  <c r="C171" i="8"/>
  <c r="E171" i="8"/>
  <c r="M171" i="8"/>
  <c r="G171" i="8"/>
  <c r="L171" i="8"/>
  <c r="K171" i="8"/>
  <c r="D171" i="8"/>
  <c r="K119" i="3"/>
  <c r="L119" i="3" s="1"/>
  <c r="I119" i="3"/>
  <c r="J119" i="3" s="1"/>
  <c r="I120" i="3" l="1"/>
  <c r="J120" i="3" s="1"/>
  <c r="K120" i="3"/>
  <c r="L120" i="3" s="1"/>
  <c r="B173" i="8"/>
  <c r="A174" i="8"/>
  <c r="E121" i="3"/>
  <c r="C121" i="3"/>
  <c r="D121" i="3"/>
  <c r="F121" i="3"/>
  <c r="G121" i="3"/>
  <c r="K172" i="8"/>
  <c r="J172" i="8"/>
  <c r="L172" i="8"/>
  <c r="E172" i="8"/>
  <c r="M172" i="8"/>
  <c r="G172" i="8"/>
  <c r="H172" i="8"/>
  <c r="D172" i="8"/>
  <c r="N172" i="8"/>
  <c r="F172" i="8"/>
  <c r="C172" i="8"/>
  <c r="I172" i="8"/>
  <c r="A123" i="3"/>
  <c r="B122" i="3"/>
  <c r="G122" i="3" l="1"/>
  <c r="D122" i="3"/>
  <c r="E122" i="3"/>
  <c r="F122" i="3"/>
  <c r="C122" i="3"/>
  <c r="D173" i="8"/>
  <c r="E173" i="8"/>
  <c r="G173" i="8"/>
  <c r="I173" i="8"/>
  <c r="C173" i="8"/>
  <c r="H173" i="8"/>
  <c r="L173" i="8"/>
  <c r="J173" i="8"/>
  <c r="N173" i="8"/>
  <c r="K173" i="8"/>
  <c r="F173" i="8"/>
  <c r="M173" i="8"/>
  <c r="A124" i="3"/>
  <c r="B123" i="3"/>
  <c r="K121" i="3"/>
  <c r="L121" i="3" s="1"/>
  <c r="I121" i="3"/>
  <c r="J121" i="3" s="1"/>
  <c r="B174" i="8"/>
  <c r="A175" i="8"/>
  <c r="A125" i="3" l="1"/>
  <c r="B124" i="3"/>
  <c r="B175" i="8"/>
  <c r="A176" i="8"/>
  <c r="C174" i="8"/>
  <c r="N174" i="8"/>
  <c r="L174" i="8"/>
  <c r="G174" i="8"/>
  <c r="H174" i="8"/>
  <c r="J174" i="8"/>
  <c r="I174" i="8"/>
  <c r="K174" i="8"/>
  <c r="M174" i="8"/>
  <c r="E174" i="8"/>
  <c r="D174" i="8"/>
  <c r="F174" i="8"/>
  <c r="C123" i="3"/>
  <c r="G123" i="3"/>
  <c r="F123" i="3"/>
  <c r="D123" i="3"/>
  <c r="E123" i="3"/>
  <c r="I122" i="3"/>
  <c r="J122" i="3" s="1"/>
  <c r="K122" i="3"/>
  <c r="L122" i="3" s="1"/>
  <c r="N175" i="8" l="1"/>
  <c r="J175" i="8"/>
  <c r="K175" i="8"/>
  <c r="M175" i="8"/>
  <c r="C175" i="8"/>
  <c r="G175" i="8"/>
  <c r="D175" i="8"/>
  <c r="L175" i="8"/>
  <c r="H175" i="8"/>
  <c r="F175" i="8"/>
  <c r="I175" i="8"/>
  <c r="E175" i="8"/>
  <c r="E124" i="3"/>
  <c r="D124" i="3"/>
  <c r="C124" i="3"/>
  <c r="G124" i="3"/>
  <c r="F124" i="3"/>
  <c r="I123" i="3"/>
  <c r="J123" i="3" s="1"/>
  <c r="K123" i="3"/>
  <c r="L123" i="3" s="1"/>
  <c r="B125" i="3"/>
  <c r="A126" i="3"/>
  <c r="A177" i="8"/>
  <c r="B176" i="8"/>
  <c r="E125" i="3" l="1"/>
  <c r="C125" i="3"/>
  <c r="G125" i="3"/>
  <c r="F125" i="3"/>
  <c r="D125" i="3"/>
  <c r="B177" i="8"/>
  <c r="A178" i="8"/>
  <c r="B126" i="3"/>
  <c r="A127" i="3"/>
  <c r="I176" i="8"/>
  <c r="G176" i="8"/>
  <c r="J176" i="8"/>
  <c r="C176" i="8"/>
  <c r="F176" i="8"/>
  <c r="H176" i="8"/>
  <c r="E176" i="8"/>
  <c r="N176" i="8"/>
  <c r="M176" i="8"/>
  <c r="K176" i="8"/>
  <c r="L176" i="8"/>
  <c r="D176" i="8"/>
  <c r="K124" i="3"/>
  <c r="L124" i="3" s="1"/>
  <c r="I124" i="3"/>
  <c r="J124" i="3" s="1"/>
  <c r="C177" i="8" l="1"/>
  <c r="K177" i="8"/>
  <c r="L177" i="8"/>
  <c r="G177" i="8"/>
  <c r="H177" i="8"/>
  <c r="F177" i="8"/>
  <c r="I177" i="8"/>
  <c r="D177" i="8"/>
  <c r="N177" i="8"/>
  <c r="J177" i="8"/>
  <c r="E177" i="8"/>
  <c r="M177" i="8"/>
  <c r="K125" i="3"/>
  <c r="L125" i="3" s="1"/>
  <c r="I125" i="3"/>
  <c r="J125" i="3" s="1"/>
  <c r="A128" i="3"/>
  <c r="B127" i="3"/>
  <c r="F126" i="3"/>
  <c r="E126" i="3"/>
  <c r="G126" i="3"/>
  <c r="C126" i="3"/>
  <c r="D126" i="3"/>
  <c r="A179" i="8"/>
  <c r="B178" i="8"/>
  <c r="F178" i="8" l="1"/>
  <c r="G178" i="8"/>
  <c r="N178" i="8"/>
  <c r="H178" i="8"/>
  <c r="I178" i="8"/>
  <c r="J178" i="8"/>
  <c r="L178" i="8"/>
  <c r="C178" i="8"/>
  <c r="M178" i="8"/>
  <c r="D178" i="8"/>
  <c r="K178" i="8"/>
  <c r="E178" i="8"/>
  <c r="B128" i="3"/>
  <c r="A129" i="3"/>
  <c r="A180" i="8"/>
  <c r="B179" i="8"/>
  <c r="I126" i="3"/>
  <c r="J126" i="3" s="1"/>
  <c r="K126" i="3"/>
  <c r="L126" i="3" s="1"/>
  <c r="C127" i="3"/>
  <c r="G127" i="3"/>
  <c r="D127" i="3"/>
  <c r="F127" i="3"/>
  <c r="E127" i="3"/>
  <c r="E179" i="8" l="1"/>
  <c r="G179" i="8"/>
  <c r="F179" i="8"/>
  <c r="L179" i="8"/>
  <c r="I179" i="8"/>
  <c r="M179" i="8"/>
  <c r="J179" i="8"/>
  <c r="D179" i="8"/>
  <c r="H179" i="8"/>
  <c r="K179" i="8"/>
  <c r="N179" i="8"/>
  <c r="C179" i="8"/>
  <c r="K127" i="3"/>
  <c r="L127" i="3" s="1"/>
  <c r="I127" i="3"/>
  <c r="J127" i="3" s="1"/>
  <c r="A181" i="8"/>
  <c r="B180" i="8"/>
  <c r="A130" i="3"/>
  <c r="B129" i="3"/>
  <c r="E128" i="3"/>
  <c r="G128" i="3"/>
  <c r="F128" i="3"/>
  <c r="D128" i="3"/>
  <c r="C128" i="3"/>
  <c r="A182" i="8" l="1"/>
  <c r="B181" i="8"/>
  <c r="E129" i="3"/>
  <c r="C129" i="3"/>
  <c r="D129" i="3"/>
  <c r="F129" i="3"/>
  <c r="G129" i="3"/>
  <c r="I128" i="3"/>
  <c r="J128" i="3" s="1"/>
  <c r="K128" i="3"/>
  <c r="L128" i="3" s="1"/>
  <c r="B130" i="3"/>
  <c r="A131" i="3"/>
  <c r="I180" i="8"/>
  <c r="L180" i="8"/>
  <c r="M180" i="8"/>
  <c r="J180" i="8"/>
  <c r="D180" i="8"/>
  <c r="K180" i="8"/>
  <c r="E180" i="8"/>
  <c r="C180" i="8"/>
  <c r="G180" i="8"/>
  <c r="F180" i="8"/>
  <c r="H180" i="8"/>
  <c r="N180" i="8"/>
  <c r="A183" i="8" l="1"/>
  <c r="B182" i="8"/>
  <c r="B131" i="3"/>
  <c r="A132" i="3"/>
  <c r="F130" i="3"/>
  <c r="D130" i="3"/>
  <c r="E130" i="3"/>
  <c r="G130" i="3"/>
  <c r="C130" i="3"/>
  <c r="D181" i="8"/>
  <c r="M181" i="8"/>
  <c r="G181" i="8"/>
  <c r="J181" i="8"/>
  <c r="K181" i="8"/>
  <c r="H181" i="8"/>
  <c r="C181" i="8"/>
  <c r="I181" i="8"/>
  <c r="F181" i="8"/>
  <c r="L181" i="8"/>
  <c r="N181" i="8"/>
  <c r="E181" i="8"/>
  <c r="K129" i="3"/>
  <c r="L129" i="3" s="1"/>
  <c r="I129" i="3"/>
  <c r="J129" i="3" s="1"/>
  <c r="C182" i="8" l="1"/>
  <c r="N182" i="8"/>
  <c r="I182" i="8"/>
  <c r="L182" i="8"/>
  <c r="K182" i="8"/>
  <c r="H182" i="8"/>
  <c r="E182" i="8"/>
  <c r="F182" i="8"/>
  <c r="D182" i="8"/>
  <c r="M182" i="8"/>
  <c r="G182" i="8"/>
  <c r="J182" i="8"/>
  <c r="I130" i="3"/>
  <c r="J130" i="3" s="1"/>
  <c r="K130" i="3"/>
  <c r="L130" i="3" s="1"/>
  <c r="B183" i="8"/>
  <c r="A184" i="8"/>
  <c r="A133" i="3"/>
  <c r="B133" i="3" s="1"/>
  <c r="B132" i="3"/>
  <c r="D131" i="3"/>
  <c r="C131" i="3"/>
  <c r="E131" i="3"/>
  <c r="F131" i="3"/>
  <c r="G131" i="3"/>
  <c r="C132" i="3" l="1"/>
  <c r="G132" i="3"/>
  <c r="D132" i="3"/>
  <c r="E132" i="3"/>
  <c r="F132" i="3"/>
  <c r="G133" i="3"/>
  <c r="E133" i="3"/>
  <c r="F133" i="3"/>
  <c r="C133" i="3"/>
  <c r="D133" i="3"/>
  <c r="K131" i="3"/>
  <c r="L131" i="3" s="1"/>
  <c r="I131" i="3"/>
  <c r="J131" i="3" s="1"/>
  <c r="B184" i="8"/>
  <c r="A185" i="8"/>
  <c r="F183" i="8"/>
  <c r="N183" i="8"/>
  <c r="I183" i="8"/>
  <c r="E183" i="8"/>
  <c r="J183" i="8"/>
  <c r="K183" i="8"/>
  <c r="L183" i="8"/>
  <c r="G183" i="8"/>
  <c r="H183" i="8"/>
  <c r="M183" i="8"/>
  <c r="D183" i="8"/>
  <c r="C183" i="8"/>
  <c r="A186" i="8" l="1"/>
  <c r="B185" i="8"/>
  <c r="M184" i="8"/>
  <c r="C184" i="8"/>
  <c r="F184" i="8"/>
  <c r="N184" i="8"/>
  <c r="L184" i="8"/>
  <c r="K184" i="8"/>
  <c r="E184" i="8"/>
  <c r="H184" i="8"/>
  <c r="D184" i="8"/>
  <c r="G184" i="8"/>
  <c r="I184" i="8"/>
  <c r="J184" i="8"/>
  <c r="I133" i="3"/>
  <c r="J133" i="3" s="1"/>
  <c r="K133" i="3"/>
  <c r="L133" i="3" s="1"/>
  <c r="I132" i="3"/>
  <c r="J132" i="3" s="1"/>
  <c r="K132" i="3"/>
  <c r="L132" i="3" s="1"/>
  <c r="L140" i="3" l="1" a="1"/>
  <c r="L140" i="3" s="1"/>
  <c r="A140" i="3" s="1"/>
  <c r="C77" i="1" s="1"/>
  <c r="J139" i="3" a="1"/>
  <c r="J139" i="3" s="1"/>
  <c r="A139" i="3" s="1"/>
  <c r="C76" i="1" s="1"/>
  <c r="A187" i="8"/>
  <c r="B186" i="8"/>
  <c r="H185" i="8"/>
  <c r="I185" i="8"/>
  <c r="D185" i="8"/>
  <c r="F185" i="8"/>
  <c r="M185" i="8"/>
  <c r="K185" i="8"/>
  <c r="N185" i="8"/>
  <c r="L185" i="8"/>
  <c r="C185" i="8"/>
  <c r="E185" i="8"/>
  <c r="G185" i="8"/>
  <c r="J185" i="8"/>
  <c r="G186" i="8" l="1"/>
  <c r="L186" i="8"/>
  <c r="I186" i="8"/>
  <c r="N186" i="8"/>
  <c r="C186" i="8"/>
  <c r="J186" i="8"/>
  <c r="E186" i="8"/>
  <c r="M186" i="8"/>
  <c r="H186" i="8"/>
  <c r="D186" i="8"/>
  <c r="K186" i="8"/>
  <c r="F186" i="8"/>
  <c r="A188" i="8"/>
  <c r="B187" i="8"/>
  <c r="I187" i="8" l="1"/>
  <c r="H187" i="8"/>
  <c r="M187" i="8"/>
  <c r="N187" i="8"/>
  <c r="D187" i="8"/>
  <c r="C187" i="8"/>
  <c r="J187" i="8"/>
  <c r="E187" i="8"/>
  <c r="G187" i="8"/>
  <c r="F187" i="8"/>
  <c r="K187" i="8"/>
  <c r="L187" i="8"/>
  <c r="B188" i="8"/>
  <c r="A189" i="8"/>
  <c r="B189" i="8" l="1"/>
  <c r="A190" i="8"/>
  <c r="F188" i="8"/>
  <c r="K188" i="8"/>
  <c r="D188" i="8"/>
  <c r="G188" i="8"/>
  <c r="L188" i="8"/>
  <c r="I188" i="8"/>
  <c r="N188" i="8"/>
  <c r="C188" i="8"/>
  <c r="M188" i="8"/>
  <c r="E188" i="8"/>
  <c r="J188" i="8"/>
  <c r="H188" i="8"/>
  <c r="A191" i="8" l="1"/>
  <c r="B190" i="8"/>
  <c r="L189" i="8"/>
  <c r="K189" i="8"/>
  <c r="N189" i="8"/>
  <c r="E189" i="8"/>
  <c r="J189" i="8"/>
  <c r="M189" i="8"/>
  <c r="F189" i="8"/>
  <c r="G189" i="8"/>
  <c r="C189" i="8"/>
  <c r="D189" i="8"/>
  <c r="I189" i="8"/>
  <c r="H189" i="8"/>
  <c r="K190" i="8" l="1"/>
  <c r="E190" i="8"/>
  <c r="H190" i="8"/>
  <c r="I190" i="8"/>
  <c r="M190" i="8"/>
  <c r="N190" i="8"/>
  <c r="G190" i="8"/>
  <c r="F190" i="8"/>
  <c r="J190" i="8"/>
  <c r="D190" i="8"/>
  <c r="L190" i="8"/>
  <c r="C190" i="8"/>
  <c r="A192" i="8"/>
  <c r="B191" i="8"/>
  <c r="K191" i="8" l="1"/>
  <c r="H191" i="8"/>
  <c r="L191" i="8"/>
  <c r="G191" i="8"/>
  <c r="E191" i="8"/>
  <c r="M191" i="8"/>
  <c r="C191" i="8"/>
  <c r="F191" i="8"/>
  <c r="J191" i="8"/>
  <c r="D191" i="8"/>
  <c r="I191" i="8"/>
  <c r="N191" i="8"/>
  <c r="A193" i="8"/>
  <c r="B192" i="8"/>
  <c r="L192" i="8" l="1"/>
  <c r="G192" i="8"/>
  <c r="N192" i="8"/>
  <c r="F192" i="8"/>
  <c r="I192" i="8"/>
  <c r="C192" i="8"/>
  <c r="J192" i="8"/>
  <c r="K192" i="8"/>
  <c r="H192" i="8"/>
  <c r="M192" i="8"/>
  <c r="E192" i="8"/>
  <c r="D192" i="8"/>
  <c r="B193" i="8"/>
  <c r="A194" i="8"/>
  <c r="A195" i="8" l="1"/>
  <c r="B194" i="8"/>
  <c r="C193" i="8"/>
  <c r="G193" i="8"/>
  <c r="I193" i="8"/>
  <c r="F193" i="8"/>
  <c r="N193" i="8"/>
  <c r="K193" i="8"/>
  <c r="D193" i="8"/>
  <c r="J193" i="8"/>
  <c r="L193" i="8"/>
  <c r="H193" i="8"/>
  <c r="M193" i="8"/>
  <c r="E193" i="8"/>
  <c r="G194" i="8" l="1"/>
  <c r="N194" i="8"/>
  <c r="J194" i="8"/>
  <c r="D194" i="8"/>
  <c r="E194" i="8"/>
  <c r="L194" i="8"/>
  <c r="F194" i="8"/>
  <c r="I194" i="8"/>
  <c r="H194" i="8"/>
  <c r="K194" i="8"/>
  <c r="C194" i="8"/>
  <c r="M194" i="8"/>
  <c r="B195" i="8"/>
  <c r="A196" i="8"/>
  <c r="A197" i="8" l="1"/>
  <c r="B196" i="8"/>
  <c r="L195" i="8"/>
  <c r="J195" i="8"/>
  <c r="C195" i="8"/>
  <c r="F195" i="8"/>
  <c r="I195" i="8"/>
  <c r="D195" i="8"/>
  <c r="K195" i="8"/>
  <c r="N195" i="8"/>
  <c r="H195" i="8"/>
  <c r="G195" i="8"/>
  <c r="M195" i="8"/>
  <c r="E195" i="8"/>
  <c r="D196" i="8" l="1"/>
  <c r="H196" i="8"/>
  <c r="F196" i="8"/>
  <c r="M196" i="8"/>
  <c r="N196" i="8"/>
  <c r="E196" i="8"/>
  <c r="C196" i="8"/>
  <c r="K196" i="8"/>
  <c r="G196" i="8"/>
  <c r="L196" i="8"/>
  <c r="I196" i="8"/>
  <c r="J196" i="8"/>
  <c r="A198" i="8"/>
  <c r="B197" i="8"/>
  <c r="L197" i="8" l="1"/>
  <c r="C197" i="8"/>
  <c r="E197" i="8"/>
  <c r="M197" i="8"/>
  <c r="G197" i="8"/>
  <c r="J197" i="8"/>
  <c r="N197" i="8"/>
  <c r="H197" i="8"/>
  <c r="K197" i="8"/>
  <c r="D197" i="8"/>
  <c r="F197" i="8"/>
  <c r="I197" i="8"/>
  <c r="A199" i="8"/>
  <c r="B198" i="8"/>
  <c r="H198" i="8" l="1"/>
  <c r="L198" i="8"/>
  <c r="C198" i="8"/>
  <c r="M198" i="8"/>
  <c r="N198" i="8"/>
  <c r="E198" i="8"/>
  <c r="F198" i="8"/>
  <c r="G198" i="8"/>
  <c r="K198" i="8"/>
  <c r="I198" i="8"/>
  <c r="J198" i="8"/>
  <c r="D198" i="8"/>
  <c r="A200" i="8"/>
  <c r="B199" i="8"/>
  <c r="J199" i="8" l="1"/>
  <c r="C199" i="8"/>
  <c r="K199" i="8"/>
  <c r="L199" i="8"/>
  <c r="E199" i="8"/>
  <c r="I199" i="8"/>
  <c r="F199" i="8"/>
  <c r="M199" i="8"/>
  <c r="G199" i="8"/>
  <c r="H199" i="8"/>
  <c r="D199" i="8"/>
  <c r="N199" i="8"/>
  <c r="B200" i="8"/>
  <c r="A201" i="8"/>
  <c r="A202" i="8" l="1"/>
  <c r="B201" i="8"/>
  <c r="C200" i="8"/>
  <c r="I200" i="8"/>
  <c r="G200" i="8"/>
  <c r="D200" i="8"/>
  <c r="N200" i="8"/>
  <c r="L200" i="8"/>
  <c r="K200" i="8"/>
  <c r="E200" i="8"/>
  <c r="M200" i="8"/>
  <c r="F200" i="8"/>
  <c r="H200" i="8"/>
  <c r="J200" i="8"/>
  <c r="J201" i="8" l="1"/>
  <c r="H201" i="8"/>
  <c r="G201" i="8"/>
  <c r="D201" i="8"/>
  <c r="E201" i="8"/>
  <c r="N201" i="8"/>
  <c r="F201" i="8"/>
  <c r="M201" i="8"/>
  <c r="I201" i="8"/>
  <c r="C201" i="8"/>
  <c r="K201" i="8"/>
  <c r="L201" i="8"/>
  <c r="A203" i="8"/>
  <c r="B202" i="8"/>
  <c r="E202" i="8" l="1"/>
  <c r="I202" i="8"/>
  <c r="L202" i="8"/>
  <c r="N202" i="8"/>
  <c r="M202" i="8"/>
  <c r="F202" i="8"/>
  <c r="K202" i="8"/>
  <c r="C202" i="8"/>
  <c r="G202" i="8"/>
  <c r="J202" i="8"/>
  <c r="D202" i="8"/>
  <c r="H202" i="8"/>
  <c r="A204" i="8"/>
  <c r="B203" i="8"/>
  <c r="G203" i="8" l="1"/>
  <c r="E203" i="8"/>
  <c r="M203" i="8"/>
  <c r="K203" i="8"/>
  <c r="N203" i="8"/>
  <c r="H203" i="8"/>
  <c r="J203" i="8"/>
  <c r="L203" i="8"/>
  <c r="C203" i="8"/>
  <c r="I203" i="8"/>
  <c r="F203" i="8"/>
  <c r="D203" i="8"/>
  <c r="A205" i="8"/>
  <c r="B204" i="8"/>
  <c r="I204" i="8" l="1"/>
  <c r="M204" i="8"/>
  <c r="D204" i="8"/>
  <c r="K204" i="8"/>
  <c r="N204" i="8"/>
  <c r="G204" i="8"/>
  <c r="J204" i="8"/>
  <c r="H204" i="8"/>
  <c r="E204" i="8"/>
  <c r="F204" i="8"/>
  <c r="L204" i="8"/>
  <c r="C204" i="8"/>
  <c r="A206" i="8"/>
  <c r="B205" i="8"/>
  <c r="F205" i="8" l="1"/>
  <c r="I205" i="8"/>
  <c r="M205" i="8"/>
  <c r="G205" i="8"/>
  <c r="K205" i="8"/>
  <c r="L205" i="8"/>
  <c r="D205" i="8"/>
  <c r="H205" i="8"/>
  <c r="J205" i="8"/>
  <c r="N205" i="8"/>
  <c r="E205" i="8"/>
  <c r="C205" i="8"/>
  <c r="B206" i="8"/>
  <c r="A207" i="8"/>
  <c r="B207" i="8" l="1"/>
  <c r="A208" i="8"/>
  <c r="K206" i="8"/>
  <c r="C206" i="8"/>
  <c r="L206" i="8"/>
  <c r="I206" i="8"/>
  <c r="M206" i="8"/>
  <c r="N206" i="8"/>
  <c r="D206" i="8"/>
  <c r="J206" i="8"/>
  <c r="F206" i="8"/>
  <c r="G206" i="8"/>
  <c r="H206" i="8"/>
  <c r="E206" i="8"/>
  <c r="B208" i="8" l="1"/>
  <c r="A209" i="8"/>
  <c r="M207" i="8"/>
  <c r="F207" i="8"/>
  <c r="H207" i="8"/>
  <c r="J207" i="8"/>
  <c r="C207" i="8"/>
  <c r="E207" i="8"/>
  <c r="G207" i="8"/>
  <c r="I207" i="8"/>
  <c r="N207" i="8"/>
  <c r="K207" i="8"/>
  <c r="D207" i="8"/>
  <c r="L207" i="8"/>
  <c r="B209" i="8" l="1"/>
  <c r="A210" i="8"/>
  <c r="K208" i="8"/>
  <c r="I208" i="8"/>
  <c r="C208" i="8"/>
  <c r="L208" i="8"/>
  <c r="H208" i="8"/>
  <c r="D208" i="8"/>
  <c r="G208" i="8"/>
  <c r="E208" i="8"/>
  <c r="F208" i="8"/>
  <c r="J208" i="8"/>
  <c r="M208" i="8"/>
  <c r="N208" i="8"/>
  <c r="A211" i="8" l="1"/>
  <c r="B210" i="8"/>
  <c r="M209" i="8"/>
  <c r="L209" i="8"/>
  <c r="F209" i="8"/>
  <c r="G209" i="8"/>
  <c r="I209" i="8"/>
  <c r="E209" i="8"/>
  <c r="H209" i="8"/>
  <c r="N209" i="8"/>
  <c r="K209" i="8"/>
  <c r="J209" i="8"/>
  <c r="D209" i="8"/>
  <c r="C209" i="8"/>
  <c r="M210" i="8" l="1"/>
  <c r="H210" i="8"/>
  <c r="I210" i="8"/>
  <c r="L210" i="8"/>
  <c r="F210" i="8"/>
  <c r="G210" i="8"/>
  <c r="E210" i="8"/>
  <c r="N210" i="8"/>
  <c r="K210" i="8"/>
  <c r="D210" i="8"/>
  <c r="C210" i="8"/>
  <c r="J210" i="8"/>
  <c r="A212" i="8"/>
  <c r="B211" i="8"/>
  <c r="E211" i="8" l="1"/>
  <c r="C211" i="8"/>
  <c r="M211" i="8"/>
  <c r="H211" i="8"/>
  <c r="F211" i="8"/>
  <c r="N211" i="8"/>
  <c r="D211" i="8"/>
  <c r="J211" i="8"/>
  <c r="K211" i="8"/>
  <c r="L211" i="8"/>
  <c r="I211" i="8"/>
  <c r="G211" i="8"/>
  <c r="B212" i="8"/>
  <c r="A213" i="8"/>
  <c r="B213" i="8" l="1"/>
  <c r="A214" i="8"/>
  <c r="E212" i="8"/>
  <c r="D212" i="8"/>
  <c r="L212" i="8"/>
  <c r="J212" i="8"/>
  <c r="F212" i="8"/>
  <c r="C212" i="8"/>
  <c r="K212" i="8"/>
  <c r="I212" i="8"/>
  <c r="G212" i="8"/>
  <c r="H212" i="8"/>
  <c r="M212" i="8"/>
  <c r="N212" i="8"/>
  <c r="B214" i="8" l="1"/>
  <c r="A215" i="8"/>
  <c r="G213" i="8"/>
  <c r="F213" i="8"/>
  <c r="N213" i="8"/>
  <c r="I213" i="8"/>
  <c r="L213" i="8"/>
  <c r="M213" i="8"/>
  <c r="J213" i="8"/>
  <c r="C213" i="8"/>
  <c r="E213" i="8"/>
  <c r="D213" i="8"/>
  <c r="H213" i="8"/>
  <c r="K213" i="8"/>
  <c r="A216" i="8" l="1"/>
  <c r="B215" i="8"/>
  <c r="H214" i="8"/>
  <c r="C214" i="8"/>
  <c r="J214" i="8"/>
  <c r="M214" i="8"/>
  <c r="I214" i="8"/>
  <c r="G214" i="8"/>
  <c r="N214" i="8"/>
  <c r="L214" i="8"/>
  <c r="F214" i="8"/>
  <c r="D214" i="8"/>
  <c r="K214" i="8"/>
  <c r="E214" i="8"/>
  <c r="K215" i="8" l="1"/>
  <c r="C215" i="8"/>
  <c r="M215" i="8"/>
  <c r="N215" i="8"/>
  <c r="I215" i="8"/>
  <c r="F215" i="8"/>
  <c r="D215" i="8"/>
  <c r="H215" i="8"/>
  <c r="G215" i="8"/>
  <c r="E215" i="8"/>
  <c r="J215" i="8"/>
  <c r="L215" i="8"/>
  <c r="A217" i="8"/>
  <c r="B216" i="8"/>
  <c r="C216" i="8" l="1"/>
  <c r="I216" i="8"/>
  <c r="G216" i="8"/>
  <c r="L216" i="8"/>
  <c r="K216" i="8"/>
  <c r="M216" i="8"/>
  <c r="N216" i="8"/>
  <c r="H216" i="8"/>
  <c r="J216" i="8"/>
  <c r="F216" i="8"/>
  <c r="E216" i="8"/>
  <c r="D216" i="8"/>
  <c r="A218" i="8"/>
  <c r="B217" i="8"/>
  <c r="I217" i="8" l="1"/>
  <c r="N217" i="8"/>
  <c r="G217" i="8"/>
  <c r="D217" i="8"/>
  <c r="K217" i="8"/>
  <c r="L217" i="8"/>
  <c r="F217" i="8"/>
  <c r="M217" i="8"/>
  <c r="C217" i="8"/>
  <c r="H217" i="8"/>
  <c r="E217" i="8"/>
  <c r="J217" i="8"/>
  <c r="A219" i="8"/>
  <c r="B218" i="8"/>
  <c r="H218" i="8" l="1"/>
  <c r="K218" i="8"/>
  <c r="N218" i="8"/>
  <c r="E218" i="8"/>
  <c r="J218" i="8"/>
  <c r="L218" i="8"/>
  <c r="C218" i="8"/>
  <c r="D218" i="8"/>
  <c r="F218" i="8"/>
  <c r="G218" i="8"/>
  <c r="I218" i="8"/>
  <c r="M218" i="8"/>
  <c r="A220" i="8"/>
  <c r="B219" i="8"/>
  <c r="F219" i="8" l="1"/>
  <c r="N219" i="8"/>
  <c r="H219" i="8"/>
  <c r="E219" i="8"/>
  <c r="J219" i="8"/>
  <c r="K219" i="8"/>
  <c r="I219" i="8"/>
  <c r="M219" i="8"/>
  <c r="G219" i="8"/>
  <c r="L219" i="8"/>
  <c r="D219" i="8"/>
  <c r="C219" i="8"/>
  <c r="A221" i="8"/>
  <c r="B220" i="8"/>
  <c r="K220" i="8" l="1"/>
  <c r="N220" i="8"/>
  <c r="G220" i="8"/>
  <c r="L220" i="8"/>
  <c r="E220" i="8"/>
  <c r="F220" i="8"/>
  <c r="M220" i="8"/>
  <c r="D220" i="8"/>
  <c r="H220" i="8"/>
  <c r="J220" i="8"/>
  <c r="C220" i="8"/>
  <c r="I220" i="8"/>
  <c r="B221" i="8"/>
  <c r="A222" i="8"/>
  <c r="A223" i="8" l="1"/>
  <c r="B222" i="8"/>
  <c r="F221" i="8"/>
  <c r="H221" i="8"/>
  <c r="N221" i="8"/>
  <c r="C221" i="8"/>
  <c r="D221" i="8"/>
  <c r="J221" i="8"/>
  <c r="L221" i="8"/>
  <c r="I221" i="8"/>
  <c r="E221" i="8"/>
  <c r="G221" i="8"/>
  <c r="M221" i="8"/>
  <c r="K221" i="8"/>
  <c r="J222" i="8" l="1"/>
  <c r="I222" i="8"/>
  <c r="F222" i="8"/>
  <c r="H222" i="8"/>
  <c r="N222" i="8"/>
  <c r="K222" i="8"/>
  <c r="E222" i="8"/>
  <c r="G222" i="8"/>
  <c r="L222" i="8"/>
  <c r="D222" i="8"/>
  <c r="M222" i="8"/>
  <c r="C222" i="8"/>
  <c r="B223" i="8"/>
  <c r="A224" i="8"/>
  <c r="A225" i="8" l="1"/>
  <c r="B224" i="8"/>
  <c r="G223" i="8"/>
  <c r="L223" i="8"/>
  <c r="J223" i="8"/>
  <c r="C223" i="8"/>
  <c r="F223" i="8"/>
  <c r="H223" i="8"/>
  <c r="E223" i="8"/>
  <c r="M223" i="8"/>
  <c r="I223" i="8"/>
  <c r="D223" i="8"/>
  <c r="K223" i="8"/>
  <c r="N223" i="8"/>
  <c r="M224" i="8" l="1"/>
  <c r="D224" i="8"/>
  <c r="J224" i="8"/>
  <c r="I224" i="8"/>
  <c r="F224" i="8"/>
  <c r="H224" i="8"/>
  <c r="E224" i="8"/>
  <c r="C224" i="8"/>
  <c r="K224" i="8"/>
  <c r="L224" i="8"/>
  <c r="G224" i="8"/>
  <c r="N224" i="8"/>
  <c r="A226" i="8"/>
  <c r="B225" i="8"/>
  <c r="K225" i="8" l="1"/>
  <c r="C225" i="8"/>
  <c r="E225" i="8"/>
  <c r="H225" i="8"/>
  <c r="I225" i="8"/>
  <c r="J225" i="8"/>
  <c r="D225" i="8"/>
  <c r="G225" i="8"/>
  <c r="M225" i="8"/>
  <c r="N225" i="8"/>
  <c r="L225" i="8"/>
  <c r="F225" i="8"/>
  <c r="A227" i="8"/>
  <c r="B226" i="8"/>
  <c r="E226" i="8" l="1"/>
  <c r="H226" i="8"/>
  <c r="G226" i="8"/>
  <c r="C226" i="8"/>
  <c r="N226" i="8"/>
  <c r="L226" i="8"/>
  <c r="K226" i="8"/>
  <c r="J226" i="8"/>
  <c r="F226" i="8"/>
  <c r="D226" i="8"/>
  <c r="I226" i="8"/>
  <c r="M226" i="8"/>
  <c r="B227" i="8"/>
  <c r="A228" i="8"/>
  <c r="A229" i="8" l="1"/>
  <c r="B228" i="8"/>
  <c r="L227" i="8"/>
  <c r="K227" i="8"/>
  <c r="E227" i="8"/>
  <c r="D227" i="8"/>
  <c r="H227" i="8"/>
  <c r="G227" i="8"/>
  <c r="J227" i="8"/>
  <c r="C227" i="8"/>
  <c r="F227" i="8"/>
  <c r="I227" i="8"/>
  <c r="M227" i="8"/>
  <c r="N227" i="8"/>
  <c r="H228" i="8" l="1"/>
  <c r="C228" i="8"/>
  <c r="M228" i="8"/>
  <c r="I228" i="8"/>
  <c r="F228" i="8"/>
  <c r="N228" i="8"/>
  <c r="K228" i="8"/>
  <c r="J228" i="8"/>
  <c r="D228" i="8"/>
  <c r="E228" i="8"/>
  <c r="L228" i="8"/>
  <c r="G228" i="8"/>
  <c r="B229" i="8"/>
  <c r="A230" i="8"/>
  <c r="A231" i="8" l="1"/>
  <c r="B230" i="8"/>
  <c r="F229" i="8"/>
  <c r="G229" i="8"/>
  <c r="N229" i="8"/>
  <c r="L229" i="8"/>
  <c r="E229" i="8"/>
  <c r="K229" i="8"/>
  <c r="H229" i="8"/>
  <c r="C229" i="8"/>
  <c r="J229" i="8"/>
  <c r="M229" i="8"/>
  <c r="I229" i="8"/>
  <c r="D229" i="8"/>
  <c r="H230" i="8" l="1"/>
  <c r="L230" i="8"/>
  <c r="C230" i="8"/>
  <c r="I230" i="8"/>
  <c r="M230" i="8"/>
  <c r="K230" i="8"/>
  <c r="J230" i="8"/>
  <c r="N230" i="8"/>
  <c r="E230" i="8"/>
  <c r="F230" i="8"/>
  <c r="G230" i="8"/>
  <c r="D230" i="8"/>
  <c r="B231" i="8"/>
  <c r="A232" i="8"/>
  <c r="A233" i="8" l="1"/>
  <c r="B232" i="8"/>
  <c r="J231" i="8"/>
  <c r="H231" i="8"/>
  <c r="E231" i="8"/>
  <c r="M231" i="8"/>
  <c r="C231" i="8"/>
  <c r="F231" i="8"/>
  <c r="N231" i="8"/>
  <c r="I231" i="8"/>
  <c r="G231" i="8"/>
  <c r="K231" i="8"/>
  <c r="L231" i="8"/>
  <c r="D231" i="8"/>
  <c r="E232" i="8" l="1"/>
  <c r="F232" i="8"/>
  <c r="J232" i="8"/>
  <c r="G232" i="8"/>
  <c r="L232" i="8"/>
  <c r="M232" i="8"/>
  <c r="N232" i="8"/>
  <c r="D232" i="8"/>
  <c r="I232" i="8"/>
  <c r="K232" i="8"/>
  <c r="C232" i="8"/>
  <c r="H232" i="8"/>
  <c r="B233" i="8"/>
  <c r="A234" i="8"/>
  <c r="A235" i="8" l="1"/>
  <c r="B234" i="8"/>
  <c r="N233" i="8"/>
  <c r="H233" i="8"/>
  <c r="M233" i="8"/>
  <c r="E233" i="8"/>
  <c r="D233" i="8"/>
  <c r="G233" i="8"/>
  <c r="K233" i="8"/>
  <c r="I233" i="8"/>
  <c r="L233" i="8"/>
  <c r="F233" i="8"/>
  <c r="J233" i="8"/>
  <c r="C233" i="8"/>
  <c r="J234" i="8" l="1"/>
  <c r="K234" i="8"/>
  <c r="G234" i="8"/>
  <c r="I234" i="8"/>
  <c r="D234" i="8"/>
  <c r="H234" i="8"/>
  <c r="L234" i="8"/>
  <c r="M234" i="8"/>
  <c r="C234" i="8"/>
  <c r="N234" i="8"/>
  <c r="F234" i="8"/>
  <c r="E234" i="8"/>
  <c r="A236" i="8"/>
  <c r="B235" i="8"/>
  <c r="M235" i="8" l="1"/>
  <c r="J235" i="8"/>
  <c r="K235" i="8"/>
  <c r="E235" i="8"/>
  <c r="D235" i="8"/>
  <c r="N235" i="8"/>
  <c r="I235" i="8"/>
  <c r="H235" i="8"/>
  <c r="L235" i="8"/>
  <c r="G235" i="8"/>
  <c r="C235" i="8"/>
  <c r="F235" i="8"/>
  <c r="A237" i="8"/>
  <c r="B236" i="8"/>
  <c r="I236" i="8" l="1"/>
  <c r="H236" i="8"/>
  <c r="E236" i="8"/>
  <c r="N236" i="8"/>
  <c r="J236" i="8"/>
  <c r="D236" i="8"/>
  <c r="F236" i="8"/>
  <c r="C236" i="8"/>
  <c r="M236" i="8"/>
  <c r="K236" i="8"/>
  <c r="L236" i="8"/>
  <c r="G236" i="8"/>
  <c r="B237" i="8"/>
  <c r="A238" i="8"/>
  <c r="A239" i="8" l="1"/>
  <c r="B238" i="8"/>
  <c r="H237" i="8"/>
  <c r="N237" i="8"/>
  <c r="J237" i="8"/>
  <c r="L237" i="8"/>
  <c r="M237" i="8"/>
  <c r="F237" i="8"/>
  <c r="G237" i="8"/>
  <c r="I237" i="8"/>
  <c r="K237" i="8"/>
  <c r="D237" i="8"/>
  <c r="E237" i="8"/>
  <c r="C237" i="8"/>
  <c r="C238" i="8" l="1"/>
  <c r="D238" i="8"/>
  <c r="G238" i="8"/>
  <c r="N238" i="8"/>
  <c r="J238" i="8"/>
  <c r="K238" i="8"/>
  <c r="H238" i="8"/>
  <c r="I238" i="8"/>
  <c r="F238" i="8"/>
  <c r="M238" i="8"/>
  <c r="E238" i="8"/>
  <c r="L238" i="8"/>
  <c r="A240" i="8"/>
  <c r="B239" i="8"/>
  <c r="N239" i="8" l="1"/>
  <c r="F239" i="8"/>
  <c r="K239" i="8"/>
  <c r="H239" i="8"/>
  <c r="I239" i="8"/>
  <c r="E239" i="8"/>
  <c r="L239" i="8"/>
  <c r="C239" i="8"/>
  <c r="G239" i="8"/>
  <c r="M239" i="8"/>
  <c r="J239" i="8"/>
  <c r="D239" i="8"/>
  <c r="A241" i="8"/>
  <c r="B240" i="8"/>
  <c r="G240" i="8" l="1"/>
  <c r="H240" i="8"/>
  <c r="N240" i="8"/>
  <c r="K240" i="8"/>
  <c r="E240" i="8"/>
  <c r="I240" i="8"/>
  <c r="F240" i="8"/>
  <c r="C240" i="8"/>
  <c r="J240" i="8"/>
  <c r="M240" i="8"/>
  <c r="D240" i="8"/>
  <c r="L240" i="8"/>
  <c r="B241" i="8"/>
  <c r="A242" i="8"/>
  <c r="B242" i="8" l="1"/>
  <c r="A243" i="8"/>
  <c r="L241" i="8"/>
  <c r="I241" i="8"/>
  <c r="E241" i="8"/>
  <c r="K241" i="8"/>
  <c r="C241" i="8"/>
  <c r="D241" i="8"/>
  <c r="H241" i="8"/>
  <c r="N241" i="8"/>
  <c r="M241" i="8"/>
  <c r="G241" i="8"/>
  <c r="J241" i="8"/>
  <c r="F241" i="8"/>
  <c r="A244" i="8" l="1"/>
  <c r="B243" i="8"/>
  <c r="F242" i="8"/>
  <c r="K242" i="8"/>
  <c r="J242" i="8"/>
  <c r="L242" i="8"/>
  <c r="C242" i="8"/>
  <c r="H242" i="8"/>
  <c r="I242" i="8"/>
  <c r="M242" i="8"/>
  <c r="N242" i="8"/>
  <c r="G242" i="8"/>
  <c r="D242" i="8"/>
  <c r="E242" i="8"/>
  <c r="H243" i="8" l="1"/>
  <c r="D243" i="8"/>
  <c r="E243" i="8"/>
  <c r="G243" i="8"/>
  <c r="F243" i="8"/>
  <c r="N243" i="8"/>
  <c r="L243" i="8"/>
  <c r="K243" i="8"/>
  <c r="J243" i="8"/>
  <c r="C243" i="8"/>
  <c r="M243" i="8"/>
  <c r="I243" i="8"/>
  <c r="B244" i="8"/>
  <c r="A245" i="8"/>
  <c r="A246" i="8" l="1"/>
  <c r="B245" i="8"/>
  <c r="E244" i="8"/>
  <c r="F244" i="8"/>
  <c r="K244" i="8"/>
  <c r="L244" i="8"/>
  <c r="N244" i="8"/>
  <c r="D244" i="8"/>
  <c r="C244" i="8"/>
  <c r="J244" i="8"/>
  <c r="M244" i="8"/>
  <c r="H244" i="8"/>
  <c r="G244" i="8"/>
  <c r="I244" i="8"/>
  <c r="G245" i="8" l="1"/>
  <c r="M245" i="8"/>
  <c r="K245" i="8"/>
  <c r="E245" i="8"/>
  <c r="I245" i="8"/>
  <c r="D245" i="8"/>
  <c r="F245" i="8"/>
  <c r="H245" i="8"/>
  <c r="N245" i="8"/>
  <c r="J245" i="8"/>
  <c r="L245" i="8"/>
  <c r="C245" i="8"/>
  <c r="B246" i="8"/>
  <c r="A247" i="8"/>
  <c r="A248" i="8" l="1"/>
  <c r="B247" i="8"/>
  <c r="J246" i="8"/>
  <c r="N246" i="8"/>
  <c r="E246" i="8"/>
  <c r="H246" i="8"/>
  <c r="I246" i="8"/>
  <c r="K246" i="8"/>
  <c r="L246" i="8"/>
  <c r="G246" i="8"/>
  <c r="M246" i="8"/>
  <c r="F246" i="8"/>
  <c r="D246" i="8"/>
  <c r="C246" i="8"/>
  <c r="K247" i="8" l="1"/>
  <c r="I247" i="8"/>
  <c r="D247" i="8"/>
  <c r="G247" i="8"/>
  <c r="F247" i="8"/>
  <c r="J247" i="8"/>
  <c r="C247" i="8"/>
  <c r="M247" i="8"/>
  <c r="H247" i="8"/>
  <c r="L247" i="8"/>
  <c r="E247" i="8"/>
  <c r="N247" i="8"/>
  <c r="A249" i="8"/>
  <c r="B248" i="8"/>
  <c r="K248" i="8" l="1"/>
  <c r="I248" i="8"/>
  <c r="E248" i="8"/>
  <c r="D248" i="8"/>
  <c r="L248" i="8"/>
  <c r="G248" i="8"/>
  <c r="C248" i="8"/>
  <c r="H248" i="8"/>
  <c r="J248" i="8"/>
  <c r="F248" i="8"/>
  <c r="N248" i="8"/>
  <c r="M248" i="8"/>
  <c r="B249" i="8"/>
  <c r="A250" i="8"/>
  <c r="B250" i="8" l="1"/>
  <c r="A251" i="8"/>
  <c r="E249" i="8"/>
  <c r="L249" i="8"/>
  <c r="F249" i="8"/>
  <c r="D249" i="8"/>
  <c r="H249" i="8"/>
  <c r="C249" i="8"/>
  <c r="M249" i="8"/>
  <c r="G249" i="8"/>
  <c r="J249" i="8"/>
  <c r="I249" i="8"/>
  <c r="K249" i="8"/>
  <c r="N249" i="8"/>
  <c r="A252" i="8" l="1"/>
  <c r="B251" i="8"/>
  <c r="C250" i="8"/>
  <c r="L250" i="8"/>
  <c r="I250" i="8"/>
  <c r="G250" i="8"/>
  <c r="N250" i="8"/>
  <c r="F250" i="8"/>
  <c r="E250" i="8"/>
  <c r="H250" i="8"/>
  <c r="M250" i="8"/>
  <c r="D250" i="8"/>
  <c r="K250" i="8"/>
  <c r="J250" i="8"/>
  <c r="D251" i="8" l="1"/>
  <c r="N251" i="8"/>
  <c r="E251" i="8"/>
  <c r="K251" i="8"/>
  <c r="M251" i="8"/>
  <c r="H251" i="8"/>
  <c r="G251" i="8"/>
  <c r="L251" i="8"/>
  <c r="J251" i="8"/>
  <c r="C251" i="8"/>
  <c r="I251" i="8"/>
  <c r="F251" i="8"/>
  <c r="B252" i="8"/>
  <c r="A253" i="8"/>
  <c r="B253" i="8" l="1"/>
  <c r="A254" i="8"/>
  <c r="H252" i="8"/>
  <c r="J252" i="8"/>
  <c r="K252" i="8"/>
  <c r="L252" i="8"/>
  <c r="M252" i="8"/>
  <c r="F252" i="8"/>
  <c r="N252" i="8"/>
  <c r="C252" i="8"/>
  <c r="D252" i="8"/>
  <c r="G252" i="8"/>
  <c r="I252" i="8"/>
  <c r="E252" i="8"/>
  <c r="A255" i="8" l="1"/>
  <c r="B254" i="8"/>
  <c r="J253" i="8"/>
  <c r="I253" i="8"/>
  <c r="L253" i="8"/>
  <c r="H253" i="8"/>
  <c r="D253" i="8"/>
  <c r="E253" i="8"/>
  <c r="F253" i="8"/>
  <c r="M253" i="8"/>
  <c r="G253" i="8"/>
  <c r="N253" i="8"/>
  <c r="K253" i="8"/>
  <c r="C253" i="8"/>
  <c r="L254" i="8" l="1"/>
  <c r="I254" i="8"/>
  <c r="E254" i="8"/>
  <c r="K254" i="8"/>
  <c r="D254" i="8"/>
  <c r="J254" i="8"/>
  <c r="G254" i="8"/>
  <c r="H254" i="8"/>
  <c r="N254" i="8"/>
  <c r="C254" i="8"/>
  <c r="M254" i="8"/>
  <c r="F254" i="8"/>
  <c r="A256" i="8"/>
  <c r="B255" i="8"/>
  <c r="D255" i="8" l="1"/>
  <c r="H255" i="8"/>
  <c r="E255" i="8"/>
  <c r="N255" i="8"/>
  <c r="G255" i="8"/>
  <c r="K255" i="8"/>
  <c r="F255" i="8"/>
  <c r="L255" i="8"/>
  <c r="M255" i="8"/>
  <c r="J255" i="8"/>
  <c r="I255" i="8"/>
  <c r="C255" i="8"/>
  <c r="A257" i="8"/>
  <c r="B256" i="8"/>
  <c r="G256" i="8" l="1"/>
  <c r="N256" i="8"/>
  <c r="E256" i="8"/>
  <c r="D256" i="8"/>
  <c r="F256" i="8"/>
  <c r="L256" i="8"/>
  <c r="I256" i="8"/>
  <c r="M256" i="8"/>
  <c r="H256" i="8"/>
  <c r="J256" i="8"/>
  <c r="K256" i="8"/>
  <c r="C256" i="8"/>
  <c r="B257" i="8"/>
  <c r="A258" i="8"/>
  <c r="A259" i="8" l="1"/>
  <c r="B258" i="8"/>
  <c r="L257" i="8"/>
  <c r="H257" i="8"/>
  <c r="N257" i="8"/>
  <c r="I257" i="8"/>
  <c r="D257" i="8"/>
  <c r="C257" i="8"/>
  <c r="F257" i="8"/>
  <c r="M257" i="8"/>
  <c r="J257" i="8"/>
  <c r="E257" i="8"/>
  <c r="K257" i="8"/>
  <c r="G257" i="8"/>
  <c r="H258" i="8" l="1"/>
  <c r="I258" i="8"/>
  <c r="G258" i="8"/>
  <c r="L258" i="8"/>
  <c r="C258" i="8"/>
  <c r="F258" i="8"/>
  <c r="D258" i="8"/>
  <c r="E258" i="8"/>
  <c r="N258" i="8"/>
  <c r="M258" i="8"/>
  <c r="K258" i="8"/>
  <c r="J258" i="8"/>
  <c r="B259" i="8"/>
  <c r="A260" i="8"/>
  <c r="B260" i="8" l="1"/>
  <c r="A261" i="8"/>
  <c r="K259" i="8"/>
  <c r="F259" i="8"/>
  <c r="H259" i="8"/>
  <c r="D259" i="8"/>
  <c r="I259" i="8"/>
  <c r="E259" i="8"/>
  <c r="M259" i="8"/>
  <c r="J259" i="8"/>
  <c r="N259" i="8"/>
  <c r="L259" i="8"/>
  <c r="C259" i="8"/>
  <c r="G259" i="8"/>
  <c r="B261" i="8" l="1"/>
  <c r="A262" i="8"/>
  <c r="D260" i="8"/>
  <c r="I260" i="8"/>
  <c r="C260" i="8"/>
  <c r="N260" i="8"/>
  <c r="E260" i="8"/>
  <c r="F260" i="8"/>
  <c r="L260" i="8"/>
  <c r="K260" i="8"/>
  <c r="H260" i="8"/>
  <c r="G260" i="8"/>
  <c r="M260" i="8"/>
  <c r="J260" i="8"/>
  <c r="B262" i="8" l="1"/>
  <c r="A263" i="8"/>
  <c r="M261" i="8"/>
  <c r="I261" i="8"/>
  <c r="K261" i="8"/>
  <c r="F261" i="8"/>
  <c r="G261" i="8"/>
  <c r="E261" i="8"/>
  <c r="C261" i="8"/>
  <c r="L261" i="8"/>
  <c r="J261" i="8"/>
  <c r="D261" i="8"/>
  <c r="H261" i="8"/>
  <c r="N261" i="8"/>
  <c r="B263" i="8" l="1"/>
  <c r="A264" i="8"/>
  <c r="E262" i="8"/>
  <c r="J262" i="8"/>
  <c r="L262" i="8"/>
  <c r="C262" i="8"/>
  <c r="D262" i="8"/>
  <c r="H262" i="8"/>
  <c r="K262" i="8"/>
  <c r="G262" i="8"/>
  <c r="F262" i="8"/>
  <c r="N262" i="8"/>
  <c r="I262" i="8"/>
  <c r="M262" i="8"/>
  <c r="B264" i="8" l="1"/>
  <c r="A265" i="8"/>
  <c r="E263" i="8"/>
  <c r="H263" i="8"/>
  <c r="N263" i="8"/>
  <c r="M263" i="8"/>
  <c r="C263" i="8"/>
  <c r="D263" i="8"/>
  <c r="I263" i="8"/>
  <c r="J263" i="8"/>
  <c r="G263" i="8"/>
  <c r="K263" i="8"/>
  <c r="F263" i="8"/>
  <c r="L263" i="8"/>
  <c r="B265" i="8" l="1"/>
  <c r="A266" i="8"/>
  <c r="K264" i="8"/>
  <c r="E264" i="8"/>
  <c r="I264" i="8"/>
  <c r="N264" i="8"/>
  <c r="F264" i="8"/>
  <c r="H264" i="8"/>
  <c r="C264" i="8"/>
  <c r="M264" i="8"/>
  <c r="L264" i="8"/>
  <c r="J264" i="8"/>
  <c r="D264" i="8"/>
  <c r="G264" i="8"/>
  <c r="B266" i="8" l="1"/>
  <c r="A267" i="8"/>
  <c r="H265" i="8"/>
  <c r="C265" i="8"/>
  <c r="J265" i="8"/>
  <c r="I265" i="8"/>
  <c r="F265" i="8"/>
  <c r="K265" i="8"/>
  <c r="L265" i="8"/>
  <c r="N265" i="8"/>
  <c r="E265" i="8"/>
  <c r="M265" i="8"/>
  <c r="G265" i="8"/>
  <c r="D265" i="8"/>
  <c r="B267" i="8" l="1"/>
  <c r="A268" i="8"/>
  <c r="N266" i="8"/>
  <c r="J266" i="8"/>
  <c r="M266" i="8"/>
  <c r="I266" i="8"/>
  <c r="L266" i="8"/>
  <c r="G266" i="8"/>
  <c r="C266" i="8"/>
  <c r="H266" i="8"/>
  <c r="F266" i="8"/>
  <c r="E266" i="8"/>
  <c r="K266" i="8"/>
  <c r="D266" i="8"/>
  <c r="A269" i="8" l="1"/>
  <c r="B268" i="8"/>
  <c r="L267" i="8"/>
  <c r="H267" i="8"/>
  <c r="G267" i="8"/>
  <c r="C267" i="8"/>
  <c r="D267" i="8"/>
  <c r="I267" i="8"/>
  <c r="E267" i="8"/>
  <c r="J267" i="8"/>
  <c r="N267" i="8"/>
  <c r="F267" i="8"/>
  <c r="K267" i="8"/>
  <c r="M267" i="8"/>
  <c r="F268" i="8" l="1"/>
  <c r="L268" i="8"/>
  <c r="M268" i="8"/>
  <c r="G268" i="8"/>
  <c r="H268" i="8"/>
  <c r="K268" i="8"/>
  <c r="J268" i="8"/>
  <c r="D268" i="8"/>
  <c r="I268" i="8"/>
  <c r="N268" i="8"/>
  <c r="C268" i="8"/>
  <c r="E268" i="8"/>
  <c r="A270" i="8"/>
  <c r="B269" i="8"/>
  <c r="C269" i="8" l="1"/>
  <c r="I269" i="8"/>
  <c r="F269" i="8"/>
  <c r="H269" i="8"/>
  <c r="D269" i="8"/>
  <c r="M269" i="8"/>
  <c r="N269" i="8"/>
  <c r="L269" i="8"/>
  <c r="J269" i="8"/>
  <c r="K269" i="8"/>
  <c r="G269" i="8"/>
  <c r="E269" i="8"/>
  <c r="A271" i="8"/>
  <c r="B270" i="8"/>
  <c r="J270" i="8" l="1"/>
  <c r="K270" i="8"/>
  <c r="G270" i="8"/>
  <c r="E270" i="8"/>
  <c r="F270" i="8"/>
  <c r="M270" i="8"/>
  <c r="C270" i="8"/>
  <c r="N270" i="8"/>
  <c r="I270" i="8"/>
  <c r="L270" i="8"/>
  <c r="D270" i="8"/>
  <c r="H270" i="8"/>
  <c r="A272" i="8"/>
  <c r="B271" i="8"/>
  <c r="G271" i="8" l="1"/>
  <c r="I271" i="8"/>
  <c r="L271" i="8"/>
  <c r="K271" i="8"/>
  <c r="F271" i="8"/>
  <c r="D271" i="8"/>
  <c r="M271" i="8"/>
  <c r="H271" i="8"/>
  <c r="J271" i="8"/>
  <c r="E271" i="8"/>
  <c r="N271" i="8"/>
  <c r="C271" i="8"/>
  <c r="B272" i="8"/>
  <c r="A273" i="8"/>
  <c r="B273" i="8" l="1"/>
  <c r="A274" i="8"/>
  <c r="F272" i="8"/>
  <c r="C272" i="8"/>
  <c r="L272" i="8"/>
  <c r="I272" i="8"/>
  <c r="M272" i="8"/>
  <c r="K272" i="8"/>
  <c r="H272" i="8"/>
  <c r="G272" i="8"/>
  <c r="D272" i="8"/>
  <c r="E272" i="8"/>
  <c r="N272" i="8"/>
  <c r="J272" i="8"/>
  <c r="A275" i="8" l="1"/>
  <c r="B274" i="8"/>
  <c r="K273" i="8"/>
  <c r="J273" i="8"/>
  <c r="N273" i="8"/>
  <c r="G273" i="8"/>
  <c r="H273" i="8"/>
  <c r="D273" i="8"/>
  <c r="M273" i="8"/>
  <c r="C273" i="8"/>
  <c r="I273" i="8"/>
  <c r="E273" i="8"/>
  <c r="L273" i="8"/>
  <c r="F273" i="8"/>
  <c r="G274" i="8" l="1"/>
  <c r="E274" i="8"/>
  <c r="K274" i="8"/>
  <c r="F274" i="8"/>
  <c r="C274" i="8"/>
  <c r="N274" i="8"/>
  <c r="D274" i="8"/>
  <c r="I274" i="8"/>
  <c r="J274" i="8"/>
  <c r="L274" i="8"/>
  <c r="M274" i="8"/>
  <c r="H274" i="8"/>
  <c r="B275" i="8"/>
  <c r="A276" i="8"/>
  <c r="A277" i="8" l="1"/>
  <c r="B276" i="8"/>
  <c r="J275" i="8"/>
  <c r="E275" i="8"/>
  <c r="D275" i="8"/>
  <c r="F275" i="8"/>
  <c r="K275" i="8"/>
  <c r="G275" i="8"/>
  <c r="N275" i="8"/>
  <c r="I275" i="8"/>
  <c r="C275" i="8"/>
  <c r="H275" i="8"/>
  <c r="M275" i="8"/>
  <c r="L275" i="8"/>
  <c r="E276" i="8" l="1"/>
  <c r="K276" i="8"/>
  <c r="D276" i="8"/>
  <c r="N276" i="8"/>
  <c r="J276" i="8"/>
  <c r="G276" i="8"/>
  <c r="H276" i="8"/>
  <c r="C276" i="8"/>
  <c r="I276" i="8"/>
  <c r="F276" i="8"/>
  <c r="L276" i="8"/>
  <c r="M276" i="8"/>
  <c r="B277" i="8"/>
  <c r="A278" i="8"/>
  <c r="A279" i="8" l="1"/>
  <c r="B278" i="8"/>
  <c r="N277" i="8"/>
  <c r="D277" i="8"/>
  <c r="H277" i="8"/>
  <c r="C277" i="8"/>
  <c r="F277" i="8"/>
  <c r="J277" i="8"/>
  <c r="M277" i="8"/>
  <c r="I277" i="8"/>
  <c r="G277" i="8"/>
  <c r="E277" i="8"/>
  <c r="K277" i="8"/>
  <c r="L277" i="8"/>
  <c r="K278" i="8" l="1"/>
  <c r="G278" i="8"/>
  <c r="N278" i="8"/>
  <c r="L278" i="8"/>
  <c r="D278" i="8"/>
  <c r="F278" i="8"/>
  <c r="H278" i="8"/>
  <c r="E278" i="8"/>
  <c r="I278" i="8"/>
  <c r="M278" i="8"/>
  <c r="C278" i="8"/>
  <c r="J278" i="8"/>
  <c r="B279" i="8"/>
  <c r="A280" i="8"/>
  <c r="B280" i="8" l="1"/>
  <c r="A281" i="8"/>
  <c r="F279" i="8"/>
  <c r="K279" i="8"/>
  <c r="D279" i="8"/>
  <c r="I279" i="8"/>
  <c r="G279" i="8"/>
  <c r="M279" i="8"/>
  <c r="C279" i="8"/>
  <c r="E279" i="8"/>
  <c r="L279" i="8"/>
  <c r="J279" i="8"/>
  <c r="N279" i="8"/>
  <c r="H279" i="8"/>
  <c r="B281" i="8" l="1"/>
  <c r="A282" i="8"/>
  <c r="I280" i="8"/>
  <c r="F280" i="8"/>
  <c r="H280" i="8"/>
  <c r="G280" i="8"/>
  <c r="J280" i="8"/>
  <c r="N280" i="8"/>
  <c r="E280" i="8"/>
  <c r="L280" i="8"/>
  <c r="C280" i="8"/>
  <c r="D280" i="8"/>
  <c r="M280" i="8"/>
  <c r="K280" i="8"/>
  <c r="B282" i="8" l="1"/>
  <c r="A283" i="8"/>
  <c r="H281" i="8"/>
  <c r="E281" i="8"/>
  <c r="N281" i="8"/>
  <c r="M281" i="8"/>
  <c r="F281" i="8"/>
  <c r="K281" i="8"/>
  <c r="L281" i="8"/>
  <c r="G281" i="8"/>
  <c r="I281" i="8"/>
  <c r="C281" i="8"/>
  <c r="J281" i="8"/>
  <c r="D281" i="8"/>
  <c r="B283" i="8" l="1"/>
  <c r="A284" i="8"/>
  <c r="M282" i="8"/>
  <c r="J282" i="8"/>
  <c r="L282" i="8"/>
  <c r="N282" i="8"/>
  <c r="F282" i="8"/>
  <c r="G282" i="8"/>
  <c r="C282" i="8"/>
  <c r="H282" i="8"/>
  <c r="D282" i="8"/>
  <c r="E282" i="8"/>
  <c r="K282" i="8"/>
  <c r="I282" i="8"/>
  <c r="A285" i="8" l="1"/>
  <c r="B284" i="8"/>
  <c r="F283" i="8"/>
  <c r="K283" i="8"/>
  <c r="J283" i="8"/>
  <c r="N283" i="8"/>
  <c r="E283" i="8"/>
  <c r="M283" i="8"/>
  <c r="I283" i="8"/>
  <c r="C283" i="8"/>
  <c r="G283" i="8"/>
  <c r="D283" i="8"/>
  <c r="L283" i="8"/>
  <c r="H283" i="8"/>
  <c r="N284" i="8" l="1"/>
  <c r="J284" i="8"/>
  <c r="D284" i="8"/>
  <c r="E284" i="8"/>
  <c r="H284" i="8"/>
  <c r="L284" i="8"/>
  <c r="K284" i="8"/>
  <c r="M284" i="8"/>
  <c r="G284" i="8"/>
  <c r="F284" i="8"/>
  <c r="C284" i="8"/>
  <c r="I284" i="8"/>
  <c r="B285" i="8"/>
  <c r="A286" i="8"/>
  <c r="A287" i="8" l="1"/>
  <c r="B286" i="8"/>
  <c r="D285" i="8"/>
  <c r="C285" i="8"/>
  <c r="H285" i="8"/>
  <c r="F285" i="8"/>
  <c r="I285" i="8"/>
  <c r="M285" i="8"/>
  <c r="K285" i="8"/>
  <c r="L285" i="8"/>
  <c r="N285" i="8"/>
  <c r="G285" i="8"/>
  <c r="J285" i="8"/>
  <c r="E285" i="8"/>
  <c r="J286" i="8" l="1"/>
  <c r="I286" i="8"/>
  <c r="D286" i="8"/>
  <c r="M286" i="8"/>
  <c r="G286" i="8"/>
  <c r="L286" i="8"/>
  <c r="N286" i="8"/>
  <c r="H286" i="8"/>
  <c r="K286" i="8"/>
  <c r="C286" i="8"/>
  <c r="F286" i="8"/>
  <c r="E286" i="8"/>
  <c r="B287" i="8"/>
  <c r="A288" i="8"/>
  <c r="B288" i="8" l="1"/>
  <c r="A289" i="8"/>
  <c r="J287" i="8"/>
  <c r="H287" i="8"/>
  <c r="M287" i="8"/>
  <c r="N287" i="8"/>
  <c r="L287" i="8"/>
  <c r="I287" i="8"/>
  <c r="D287" i="8"/>
  <c r="E287" i="8"/>
  <c r="F287" i="8"/>
  <c r="G287" i="8"/>
  <c r="C287" i="8"/>
  <c r="K287" i="8"/>
  <c r="A290" i="8" l="1"/>
  <c r="B289" i="8"/>
  <c r="K288" i="8"/>
  <c r="I288" i="8"/>
  <c r="D288" i="8"/>
  <c r="L288" i="8"/>
  <c r="M288" i="8"/>
  <c r="F288" i="8"/>
  <c r="H288" i="8"/>
  <c r="E288" i="8"/>
  <c r="C288" i="8"/>
  <c r="J288" i="8"/>
  <c r="N288" i="8"/>
  <c r="G288" i="8"/>
  <c r="N289" i="8" l="1"/>
  <c r="L289" i="8"/>
  <c r="D289" i="8"/>
  <c r="H289" i="8"/>
  <c r="F289" i="8"/>
  <c r="C289" i="8"/>
  <c r="I289" i="8"/>
  <c r="M289" i="8"/>
  <c r="K289" i="8"/>
  <c r="J289" i="8"/>
  <c r="G289" i="8"/>
  <c r="E289" i="8"/>
  <c r="A291" i="8"/>
  <c r="B290" i="8"/>
  <c r="K290" i="8" l="1"/>
  <c r="H290" i="8"/>
  <c r="C290" i="8"/>
  <c r="G290" i="8"/>
  <c r="I290" i="8"/>
  <c r="E290" i="8"/>
  <c r="M290" i="8"/>
  <c r="F290" i="8"/>
  <c r="J290" i="8"/>
  <c r="D290" i="8"/>
  <c r="L290" i="8"/>
  <c r="N290" i="8"/>
  <c r="B291" i="8"/>
  <c r="A292" i="8"/>
  <c r="B292" i="8" l="1"/>
  <c r="A293" i="8"/>
  <c r="D291" i="8"/>
  <c r="G291" i="8"/>
  <c r="K291" i="8"/>
  <c r="M291" i="8"/>
  <c r="F291" i="8"/>
  <c r="E291" i="8"/>
  <c r="I291" i="8"/>
  <c r="J291" i="8"/>
  <c r="L291" i="8"/>
  <c r="N291" i="8"/>
  <c r="H291" i="8"/>
  <c r="C291" i="8"/>
  <c r="A294" i="8" l="1"/>
  <c r="B293" i="8"/>
  <c r="D292" i="8"/>
  <c r="N292" i="8"/>
  <c r="H292" i="8"/>
  <c r="K292" i="8"/>
  <c r="F292" i="8"/>
  <c r="J292" i="8"/>
  <c r="M292" i="8"/>
  <c r="G292" i="8"/>
  <c r="L292" i="8"/>
  <c r="E292" i="8"/>
  <c r="C292" i="8"/>
  <c r="I292" i="8"/>
  <c r="E293" i="8" l="1"/>
  <c r="I293" i="8"/>
  <c r="K293" i="8"/>
  <c r="L293" i="8"/>
  <c r="D293" i="8"/>
  <c r="C293" i="8"/>
  <c r="M293" i="8"/>
  <c r="G293" i="8"/>
  <c r="H293" i="8"/>
  <c r="J293" i="8"/>
  <c r="F293" i="8"/>
  <c r="N293" i="8"/>
  <c r="B294" i="8"/>
  <c r="A295" i="8"/>
  <c r="A296" i="8" l="1"/>
  <c r="B295" i="8"/>
  <c r="M294" i="8"/>
  <c r="J294" i="8"/>
  <c r="I294" i="8"/>
  <c r="G294" i="8"/>
  <c r="F294" i="8"/>
  <c r="L294" i="8"/>
  <c r="K294" i="8"/>
  <c r="E294" i="8"/>
  <c r="H294" i="8"/>
  <c r="D294" i="8"/>
  <c r="C294" i="8"/>
  <c r="N294" i="8"/>
  <c r="I295" i="8" l="1"/>
  <c r="K295" i="8"/>
  <c r="F295" i="8"/>
  <c r="M295" i="8"/>
  <c r="E295" i="8"/>
  <c r="H295" i="8"/>
  <c r="N295" i="8"/>
  <c r="J295" i="8"/>
  <c r="C295" i="8"/>
  <c r="G295" i="8"/>
  <c r="L295" i="8"/>
  <c r="D295" i="8"/>
  <c r="A297" i="8"/>
  <c r="B296" i="8"/>
  <c r="J296" i="8" l="1"/>
  <c r="M296" i="8"/>
  <c r="H296" i="8"/>
  <c r="E296" i="8"/>
  <c r="N296" i="8"/>
  <c r="I296" i="8"/>
  <c r="L296" i="8"/>
  <c r="C296" i="8"/>
  <c r="D296" i="8"/>
  <c r="K296" i="8"/>
  <c r="F296" i="8"/>
  <c r="G296" i="8"/>
  <c r="B297" i="8"/>
  <c r="A298" i="8"/>
  <c r="A299" i="8" l="1"/>
  <c r="B298" i="8"/>
  <c r="J297" i="8"/>
  <c r="F297" i="8"/>
  <c r="E297" i="8"/>
  <c r="C297" i="8"/>
  <c r="K297" i="8"/>
  <c r="L297" i="8"/>
  <c r="M297" i="8"/>
  <c r="G297" i="8"/>
  <c r="D297" i="8"/>
  <c r="H297" i="8"/>
  <c r="I297" i="8"/>
  <c r="N297" i="8"/>
  <c r="D298" i="8" l="1"/>
  <c r="E298" i="8"/>
  <c r="K298" i="8"/>
  <c r="N298" i="8"/>
  <c r="H298" i="8"/>
  <c r="J298" i="8"/>
  <c r="L298" i="8"/>
  <c r="I298" i="8"/>
  <c r="F298" i="8"/>
  <c r="G298" i="8"/>
  <c r="M298" i="8"/>
  <c r="C298" i="8"/>
  <c r="B299" i="8"/>
  <c r="A300" i="8"/>
  <c r="A301" i="8" l="1"/>
  <c r="B300" i="8"/>
  <c r="H299" i="8"/>
  <c r="C299" i="8"/>
  <c r="M299" i="8"/>
  <c r="N299" i="8"/>
  <c r="E299" i="8"/>
  <c r="D299" i="8"/>
  <c r="G299" i="8"/>
  <c r="K299" i="8"/>
  <c r="L299" i="8"/>
  <c r="F299" i="8"/>
  <c r="J299" i="8"/>
  <c r="I299" i="8"/>
  <c r="I300" i="8" l="1"/>
  <c r="H300" i="8"/>
  <c r="C300" i="8"/>
  <c r="D300" i="8"/>
  <c r="J300" i="8"/>
  <c r="F300" i="8"/>
  <c r="E300" i="8"/>
  <c r="K300" i="8"/>
  <c r="G300" i="8"/>
  <c r="N300" i="8"/>
  <c r="M300" i="8"/>
  <c r="L300" i="8"/>
  <c r="A302" i="8"/>
  <c r="B301" i="8"/>
  <c r="M301" i="8" l="1"/>
  <c r="G301" i="8"/>
  <c r="C301" i="8"/>
  <c r="H301" i="8"/>
  <c r="F301" i="8"/>
  <c r="K301" i="8"/>
  <c r="N301" i="8"/>
  <c r="D301" i="8"/>
  <c r="I301" i="8"/>
  <c r="J301" i="8"/>
  <c r="E301" i="8"/>
  <c r="L301" i="8"/>
  <c r="B302" i="8"/>
  <c r="A303" i="8"/>
  <c r="A304" i="8" l="1"/>
  <c r="B303" i="8"/>
  <c r="E302" i="8"/>
  <c r="G302" i="8"/>
  <c r="K302" i="8"/>
  <c r="L302" i="8"/>
  <c r="I302" i="8"/>
  <c r="H302" i="8"/>
  <c r="N302" i="8"/>
  <c r="F302" i="8"/>
  <c r="C302" i="8"/>
  <c r="D302" i="8"/>
  <c r="J302" i="8"/>
  <c r="M302" i="8"/>
  <c r="D303" i="8" l="1"/>
  <c r="H303" i="8"/>
  <c r="J303" i="8"/>
  <c r="F303" i="8"/>
  <c r="G303" i="8"/>
  <c r="K303" i="8"/>
  <c r="M303" i="8"/>
  <c r="L303" i="8"/>
  <c r="I303" i="8"/>
  <c r="C303" i="8"/>
  <c r="N303" i="8"/>
  <c r="E303" i="8"/>
  <c r="B304" i="8"/>
  <c r="A305" i="8"/>
  <c r="A306" i="8" l="1"/>
  <c r="B305" i="8"/>
  <c r="C304" i="8"/>
  <c r="F304" i="8"/>
  <c r="J304" i="8"/>
  <c r="L304" i="8"/>
  <c r="G304" i="8"/>
  <c r="E304" i="8"/>
  <c r="K304" i="8"/>
  <c r="I304" i="8"/>
  <c r="H304" i="8"/>
  <c r="M304" i="8"/>
  <c r="D304" i="8"/>
  <c r="N304" i="8"/>
  <c r="I305" i="8" l="1"/>
  <c r="E305" i="8"/>
  <c r="K305" i="8"/>
  <c r="H305" i="8"/>
  <c r="D305" i="8"/>
  <c r="N305" i="8"/>
  <c r="M305" i="8"/>
  <c r="L305" i="8"/>
  <c r="C305" i="8"/>
  <c r="J305" i="8"/>
  <c r="F305" i="8"/>
  <c r="G305" i="8"/>
  <c r="B306" i="8"/>
  <c r="A307" i="8"/>
  <c r="A308" i="8" l="1"/>
  <c r="B307" i="8"/>
  <c r="G306" i="8"/>
  <c r="L306" i="8"/>
  <c r="J306" i="8"/>
  <c r="I306" i="8"/>
  <c r="C306" i="8"/>
  <c r="D306" i="8"/>
  <c r="K306" i="8"/>
  <c r="M306" i="8"/>
  <c r="F306" i="8"/>
  <c r="E306" i="8"/>
  <c r="H306" i="8"/>
  <c r="N306" i="8"/>
  <c r="N307" i="8" l="1"/>
  <c r="K307" i="8"/>
  <c r="H307" i="8"/>
  <c r="J307" i="8"/>
  <c r="C307" i="8"/>
  <c r="M307" i="8"/>
  <c r="L307" i="8"/>
  <c r="I307" i="8"/>
  <c r="E307" i="8"/>
  <c r="D307" i="8"/>
  <c r="G307" i="8"/>
  <c r="F307" i="8"/>
  <c r="B308" i="8"/>
  <c r="A309" i="8"/>
  <c r="B309" i="8" l="1"/>
  <c r="A310" i="8"/>
  <c r="D308" i="8"/>
  <c r="C308" i="8"/>
  <c r="M308" i="8"/>
  <c r="E308" i="8"/>
  <c r="I308" i="8"/>
  <c r="J308" i="8"/>
  <c r="L308" i="8"/>
  <c r="K308" i="8"/>
  <c r="G308" i="8"/>
  <c r="H308" i="8"/>
  <c r="F308" i="8"/>
  <c r="N308" i="8"/>
  <c r="B310" i="8" l="1"/>
  <c r="A311" i="8"/>
  <c r="L309" i="8"/>
  <c r="J309" i="8"/>
  <c r="N309" i="8"/>
  <c r="M309" i="8"/>
  <c r="G309" i="8"/>
  <c r="I309" i="8"/>
  <c r="C309" i="8"/>
  <c r="H309" i="8"/>
  <c r="E309" i="8"/>
  <c r="F309" i="8"/>
  <c r="D309" i="8"/>
  <c r="K309" i="8"/>
  <c r="A312" i="8" l="1"/>
  <c r="B311" i="8"/>
  <c r="J310" i="8"/>
  <c r="K310" i="8"/>
  <c r="N310" i="8"/>
  <c r="E310" i="8"/>
  <c r="G310" i="8"/>
  <c r="D310" i="8"/>
  <c r="F310" i="8"/>
  <c r="C310" i="8"/>
  <c r="H310" i="8"/>
  <c r="L310" i="8"/>
  <c r="I310" i="8"/>
  <c r="M310" i="8"/>
  <c r="I311" i="8" l="1"/>
  <c r="G311" i="8"/>
  <c r="E311" i="8"/>
  <c r="J311" i="8"/>
  <c r="H311" i="8"/>
  <c r="F311" i="8"/>
  <c r="M311" i="8"/>
  <c r="C311" i="8"/>
  <c r="N311" i="8"/>
  <c r="D311" i="8"/>
  <c r="K311" i="8"/>
  <c r="L311" i="8"/>
  <c r="A313" i="8"/>
  <c r="B312" i="8"/>
  <c r="N312" i="8" l="1"/>
  <c r="F312" i="8"/>
  <c r="C312" i="8"/>
  <c r="G312" i="8"/>
  <c r="J312" i="8"/>
  <c r="L312" i="8"/>
  <c r="K312" i="8"/>
  <c r="M312" i="8"/>
  <c r="I312" i="8"/>
  <c r="H312" i="8"/>
  <c r="E312" i="8"/>
  <c r="D312" i="8"/>
  <c r="A314" i="8"/>
  <c r="B313" i="8"/>
  <c r="D313" i="8" l="1"/>
  <c r="G313" i="8"/>
  <c r="C313" i="8"/>
  <c r="M313" i="8"/>
  <c r="J313" i="8"/>
  <c r="F313" i="8"/>
  <c r="K313" i="8"/>
  <c r="N313" i="8"/>
  <c r="E313" i="8"/>
  <c r="H313" i="8"/>
  <c r="L313" i="8"/>
  <c r="I313" i="8"/>
  <c r="A315" i="8"/>
  <c r="B314" i="8"/>
  <c r="K314" i="8" l="1"/>
  <c r="E314" i="8"/>
  <c r="F314" i="8"/>
  <c r="D314" i="8"/>
  <c r="N314" i="8"/>
  <c r="G314" i="8"/>
  <c r="J314" i="8"/>
  <c r="I314" i="8"/>
  <c r="C314" i="8"/>
  <c r="M314" i="8"/>
  <c r="L314" i="8"/>
  <c r="H314" i="8"/>
  <c r="B315" i="8"/>
  <c r="A316" i="8"/>
  <c r="B316" i="8" l="1"/>
  <c r="A317" i="8"/>
  <c r="J315" i="8"/>
  <c r="C315" i="8"/>
  <c r="I315" i="8"/>
  <c r="K315" i="8"/>
  <c r="L315" i="8"/>
  <c r="M315" i="8"/>
  <c r="H315" i="8"/>
  <c r="D315" i="8"/>
  <c r="G315" i="8"/>
  <c r="E315" i="8"/>
  <c r="F315" i="8"/>
  <c r="N315" i="8"/>
  <c r="A318" i="8" l="1"/>
  <c r="B317" i="8"/>
  <c r="G316" i="8"/>
  <c r="J316" i="8"/>
  <c r="N316" i="8"/>
  <c r="M316" i="8"/>
  <c r="I316" i="8"/>
  <c r="D316" i="8"/>
  <c r="L316" i="8"/>
  <c r="C316" i="8"/>
  <c r="K316" i="8"/>
  <c r="E316" i="8"/>
  <c r="H316" i="8"/>
  <c r="F316" i="8"/>
  <c r="G317" i="8" l="1"/>
  <c r="I317" i="8"/>
  <c r="D317" i="8"/>
  <c r="N317" i="8"/>
  <c r="M317" i="8"/>
  <c r="C317" i="8"/>
  <c r="K317" i="8"/>
  <c r="L317" i="8"/>
  <c r="H317" i="8"/>
  <c r="E317" i="8"/>
  <c r="F317" i="8"/>
  <c r="J317" i="8"/>
  <c r="B318" i="8"/>
  <c r="A319" i="8"/>
  <c r="A320" i="8" l="1"/>
  <c r="B319" i="8"/>
  <c r="G318" i="8"/>
  <c r="K318" i="8"/>
  <c r="C318" i="8"/>
  <c r="H318" i="8"/>
  <c r="L318" i="8"/>
  <c r="I318" i="8"/>
  <c r="D318" i="8"/>
  <c r="J318" i="8"/>
  <c r="M318" i="8"/>
  <c r="E318" i="8"/>
  <c r="F318" i="8"/>
  <c r="N318" i="8"/>
  <c r="H319" i="8" l="1"/>
  <c r="C319" i="8"/>
  <c r="F319" i="8"/>
  <c r="N319" i="8"/>
  <c r="E319" i="8"/>
  <c r="L319" i="8"/>
  <c r="G319" i="8"/>
  <c r="J319" i="8"/>
  <c r="M319" i="8"/>
  <c r="K319" i="8"/>
  <c r="D319" i="8"/>
  <c r="I319" i="8"/>
  <c r="A321" i="8"/>
  <c r="B320" i="8"/>
  <c r="E320" i="8" l="1"/>
  <c r="J320" i="8"/>
  <c r="H320" i="8"/>
  <c r="C320" i="8"/>
  <c r="N320" i="8"/>
  <c r="K320" i="8"/>
  <c r="D320" i="8"/>
  <c r="M320" i="8"/>
  <c r="L320" i="8"/>
  <c r="I320" i="8"/>
  <c r="G320" i="8"/>
  <c r="F320" i="8"/>
  <c r="A322" i="8"/>
  <c r="B321" i="8"/>
  <c r="C321" i="8" l="1"/>
  <c r="H321" i="8"/>
  <c r="M321" i="8"/>
  <c r="K321" i="8"/>
  <c r="J321" i="8"/>
  <c r="N321" i="8"/>
  <c r="L321" i="8"/>
  <c r="F321" i="8"/>
  <c r="D321" i="8"/>
  <c r="I321" i="8"/>
  <c r="E321" i="8"/>
  <c r="G321" i="8"/>
  <c r="B322" i="8"/>
  <c r="A323" i="8"/>
  <c r="A324" i="8" l="1"/>
  <c r="B323" i="8"/>
  <c r="E322" i="8"/>
  <c r="C322" i="8"/>
  <c r="M322" i="8"/>
  <c r="H322" i="8"/>
  <c r="K322" i="8"/>
  <c r="L322" i="8"/>
  <c r="J322" i="8"/>
  <c r="F322" i="8"/>
  <c r="D322" i="8"/>
  <c r="G322" i="8"/>
  <c r="I322" i="8"/>
  <c r="N322" i="8"/>
  <c r="D323" i="8" l="1"/>
  <c r="E323" i="8"/>
  <c r="K323" i="8"/>
  <c r="J323" i="8"/>
  <c r="N323" i="8"/>
  <c r="C323" i="8"/>
  <c r="L323" i="8"/>
  <c r="G323" i="8"/>
  <c r="H323" i="8"/>
  <c r="F323" i="8"/>
  <c r="M323" i="8"/>
  <c r="I323" i="8"/>
  <c r="B324" i="8"/>
  <c r="A325" i="8"/>
  <c r="B325" i="8" l="1"/>
  <c r="A326" i="8"/>
  <c r="C324" i="8"/>
  <c r="I324" i="8"/>
  <c r="L324" i="8"/>
  <c r="J324" i="8"/>
  <c r="G324" i="8"/>
  <c r="E324" i="8"/>
  <c r="N324" i="8"/>
  <c r="K324" i="8"/>
  <c r="H324" i="8"/>
  <c r="M324" i="8"/>
  <c r="D324" i="8"/>
  <c r="F324" i="8"/>
  <c r="A327" i="8" l="1"/>
  <c r="B326" i="8"/>
  <c r="G325" i="8"/>
  <c r="N325" i="8"/>
  <c r="L325" i="8"/>
  <c r="E325" i="8"/>
  <c r="K325" i="8"/>
  <c r="J325" i="8"/>
  <c r="C325" i="8"/>
  <c r="D325" i="8"/>
  <c r="H325" i="8"/>
  <c r="M325" i="8"/>
  <c r="I325" i="8"/>
  <c r="F325" i="8"/>
  <c r="H326" i="8" l="1"/>
  <c r="L326" i="8"/>
  <c r="D326" i="8"/>
  <c r="G326" i="8"/>
  <c r="N326" i="8"/>
  <c r="M326" i="8"/>
  <c r="F326" i="8"/>
  <c r="C326" i="8"/>
  <c r="K326" i="8"/>
  <c r="J326" i="8"/>
  <c r="E326" i="8"/>
  <c r="I326" i="8"/>
  <c r="B327" i="8"/>
  <c r="A328" i="8"/>
  <c r="A329" i="8" l="1"/>
  <c r="B328" i="8"/>
  <c r="G327" i="8"/>
  <c r="C327" i="8"/>
  <c r="K327" i="8"/>
  <c r="N327" i="8"/>
  <c r="L327" i="8"/>
  <c r="J327" i="8"/>
  <c r="D327" i="8"/>
  <c r="F327" i="8"/>
  <c r="H327" i="8"/>
  <c r="E327" i="8"/>
  <c r="M327" i="8"/>
  <c r="I327" i="8"/>
  <c r="C328" i="8" l="1"/>
  <c r="L328" i="8"/>
  <c r="J328" i="8"/>
  <c r="F328" i="8"/>
  <c r="N328" i="8"/>
  <c r="E328" i="8"/>
  <c r="G328" i="8"/>
  <c r="M328" i="8"/>
  <c r="I328" i="8"/>
  <c r="D328" i="8"/>
  <c r="H328" i="8"/>
  <c r="K328" i="8"/>
  <c r="B329" i="8"/>
  <c r="A330" i="8"/>
  <c r="B330" i="8" l="1"/>
  <c r="A331" i="8"/>
  <c r="G329" i="8"/>
  <c r="C329" i="8"/>
  <c r="J329" i="8"/>
  <c r="N329" i="8"/>
  <c r="H329" i="8"/>
  <c r="E329" i="8"/>
  <c r="L329" i="8"/>
  <c r="I329" i="8"/>
  <c r="F329" i="8"/>
  <c r="K329" i="8"/>
  <c r="M329" i="8"/>
  <c r="D329" i="8"/>
  <c r="B331" i="8" l="1"/>
  <c r="A332" i="8"/>
  <c r="L330" i="8"/>
  <c r="E330" i="8"/>
  <c r="G330" i="8"/>
  <c r="H330" i="8"/>
  <c r="K330" i="8"/>
  <c r="C330" i="8"/>
  <c r="D330" i="8"/>
  <c r="F330" i="8"/>
  <c r="J330" i="8"/>
  <c r="I330" i="8"/>
  <c r="N330" i="8"/>
  <c r="M330" i="8"/>
  <c r="B332" i="8" l="1"/>
  <c r="A333" i="8"/>
  <c r="H331" i="8"/>
  <c r="J331" i="8"/>
  <c r="I331" i="8"/>
  <c r="M331" i="8"/>
  <c r="F331" i="8"/>
  <c r="K331" i="8"/>
  <c r="D331" i="8"/>
  <c r="E331" i="8"/>
  <c r="C331" i="8"/>
  <c r="L331" i="8"/>
  <c r="G331" i="8"/>
  <c r="N331" i="8"/>
  <c r="B333" i="8" l="1"/>
  <c r="A334" i="8"/>
  <c r="K332" i="8"/>
  <c r="H332" i="8"/>
  <c r="J332" i="8"/>
  <c r="I332" i="8"/>
  <c r="C332" i="8"/>
  <c r="M332" i="8"/>
  <c r="D332" i="8"/>
  <c r="E332" i="8"/>
  <c r="L332" i="8"/>
  <c r="N332" i="8"/>
  <c r="F332" i="8"/>
  <c r="G332" i="8"/>
  <c r="A335" i="8" l="1"/>
  <c r="B334" i="8"/>
  <c r="C333" i="8"/>
  <c r="N333" i="8"/>
  <c r="K333" i="8"/>
  <c r="L333" i="8"/>
  <c r="E333" i="8"/>
  <c r="I333" i="8"/>
  <c r="G333" i="8"/>
  <c r="J333" i="8"/>
  <c r="M333" i="8"/>
  <c r="D333" i="8"/>
  <c r="H333" i="8"/>
  <c r="F333" i="8"/>
  <c r="N334" i="8" l="1"/>
  <c r="G334" i="8"/>
  <c r="I334" i="8"/>
  <c r="K334" i="8"/>
  <c r="E334" i="8"/>
  <c r="M334" i="8"/>
  <c r="D334" i="8"/>
  <c r="C334" i="8"/>
  <c r="F334" i="8"/>
  <c r="L334" i="8"/>
  <c r="H334" i="8"/>
  <c r="J334" i="8"/>
  <c r="B335" i="8"/>
  <c r="A336" i="8"/>
  <c r="B336" i="8" l="1"/>
  <c r="A337" i="8"/>
  <c r="E335" i="8"/>
  <c r="G335" i="8"/>
  <c r="F335" i="8"/>
  <c r="K335" i="8"/>
  <c r="I335" i="8"/>
  <c r="J335" i="8"/>
  <c r="D335" i="8"/>
  <c r="C335" i="8"/>
  <c r="N335" i="8"/>
  <c r="M335" i="8"/>
  <c r="H335" i="8"/>
  <c r="L335" i="8"/>
  <c r="B337" i="8" l="1"/>
  <c r="A338" i="8"/>
  <c r="E336" i="8"/>
  <c r="I336" i="8"/>
  <c r="J336" i="8"/>
  <c r="L336" i="8"/>
  <c r="C336" i="8"/>
  <c r="M336" i="8"/>
  <c r="K336" i="8"/>
  <c r="N336" i="8"/>
  <c r="D336" i="8"/>
  <c r="H336" i="8"/>
  <c r="F336" i="8"/>
  <c r="G336" i="8"/>
  <c r="B338" i="8" l="1"/>
  <c r="A339" i="8"/>
  <c r="J337" i="8"/>
  <c r="H337" i="8"/>
  <c r="C337" i="8"/>
  <c r="G337" i="8"/>
  <c r="F337" i="8"/>
  <c r="I337" i="8"/>
  <c r="D337" i="8"/>
  <c r="M337" i="8"/>
  <c r="N337" i="8"/>
  <c r="L337" i="8"/>
  <c r="K337" i="8"/>
  <c r="E337" i="8"/>
  <c r="B339" i="8" l="1"/>
  <c r="A340" i="8"/>
  <c r="G338" i="8"/>
  <c r="F338" i="8"/>
  <c r="D338" i="8"/>
  <c r="H338" i="8"/>
  <c r="I338" i="8"/>
  <c r="M338" i="8"/>
  <c r="K338" i="8"/>
  <c r="C338" i="8"/>
  <c r="E338" i="8"/>
  <c r="L338" i="8"/>
  <c r="J338" i="8"/>
  <c r="N338" i="8"/>
  <c r="B340" i="8" l="1"/>
  <c r="A341" i="8"/>
  <c r="E339" i="8"/>
  <c r="H339" i="8"/>
  <c r="M339" i="8"/>
  <c r="J339" i="8"/>
  <c r="F339" i="8"/>
  <c r="G339" i="8"/>
  <c r="D339" i="8"/>
  <c r="C339" i="8"/>
  <c r="N339" i="8"/>
  <c r="K339" i="8"/>
  <c r="L339" i="8"/>
  <c r="I339" i="8"/>
  <c r="B341" i="8" l="1"/>
  <c r="A342" i="8"/>
  <c r="K340" i="8"/>
  <c r="D340" i="8"/>
  <c r="J340" i="8"/>
  <c r="I340" i="8"/>
  <c r="N340" i="8"/>
  <c r="F340" i="8"/>
  <c r="L340" i="8"/>
  <c r="E340" i="8"/>
  <c r="C340" i="8"/>
  <c r="M340" i="8"/>
  <c r="G340" i="8"/>
  <c r="H340" i="8"/>
  <c r="B342" i="8" l="1"/>
  <c r="A343" i="8"/>
  <c r="C341" i="8"/>
  <c r="N341" i="8"/>
  <c r="D341" i="8"/>
  <c r="H341" i="8"/>
  <c r="M341" i="8"/>
  <c r="J341" i="8"/>
  <c r="I341" i="8"/>
  <c r="K341" i="8"/>
  <c r="G341" i="8"/>
  <c r="E341" i="8"/>
  <c r="F341" i="8"/>
  <c r="L341" i="8"/>
  <c r="B343" i="8" l="1"/>
  <c r="A344" i="8"/>
  <c r="L342" i="8"/>
  <c r="I342" i="8"/>
  <c r="M342" i="8"/>
  <c r="H342" i="8"/>
  <c r="E342" i="8"/>
  <c r="N342" i="8"/>
  <c r="G342" i="8"/>
  <c r="C342" i="8"/>
  <c r="J342" i="8"/>
  <c r="D342" i="8"/>
  <c r="F342" i="8"/>
  <c r="K342" i="8"/>
  <c r="A345" i="8" l="1"/>
  <c r="B344" i="8"/>
  <c r="G343" i="8"/>
  <c r="K343" i="8"/>
  <c r="C343" i="8"/>
  <c r="D343" i="8"/>
  <c r="N343" i="8"/>
  <c r="H343" i="8"/>
  <c r="E343" i="8"/>
  <c r="L343" i="8"/>
  <c r="I343" i="8"/>
  <c r="M343" i="8"/>
  <c r="J343" i="8"/>
  <c r="F343" i="8"/>
  <c r="C344" i="8" l="1"/>
  <c r="H344" i="8"/>
  <c r="L344" i="8"/>
  <c r="J344" i="8"/>
  <c r="F344" i="8"/>
  <c r="I344" i="8"/>
  <c r="D344" i="8"/>
  <c r="E344" i="8"/>
  <c r="K344" i="8"/>
  <c r="G344" i="8"/>
  <c r="M344" i="8"/>
  <c r="N344" i="8"/>
  <c r="A346" i="8"/>
  <c r="B345" i="8"/>
  <c r="N345" i="8" l="1"/>
  <c r="E345" i="8"/>
  <c r="I345" i="8"/>
  <c r="J345" i="8"/>
  <c r="C345" i="8"/>
  <c r="M345" i="8"/>
  <c r="H345" i="8"/>
  <c r="G345" i="8"/>
  <c r="D345" i="8"/>
  <c r="K345" i="8"/>
  <c r="L345" i="8"/>
  <c r="F345" i="8"/>
  <c r="A347" i="8"/>
  <c r="B346" i="8"/>
  <c r="K346" i="8" l="1"/>
  <c r="J346" i="8"/>
  <c r="G346" i="8"/>
  <c r="L346" i="8"/>
  <c r="C346" i="8"/>
  <c r="H346" i="8"/>
  <c r="M346" i="8"/>
  <c r="I346" i="8"/>
  <c r="D346" i="8"/>
  <c r="N346" i="8"/>
  <c r="F346" i="8"/>
  <c r="E346" i="8"/>
  <c r="A348" i="8"/>
  <c r="B347" i="8"/>
  <c r="D347" i="8" l="1"/>
  <c r="I347" i="8"/>
  <c r="C347" i="8"/>
  <c r="E347" i="8"/>
  <c r="J347" i="8"/>
  <c r="M347" i="8"/>
  <c r="F347" i="8"/>
  <c r="H347" i="8"/>
  <c r="L347" i="8"/>
  <c r="N347" i="8"/>
  <c r="G347" i="8"/>
  <c r="K347" i="8"/>
  <c r="B348" i="8"/>
  <c r="A349" i="8"/>
  <c r="A350" i="8" l="1"/>
  <c r="B349" i="8"/>
  <c r="N348" i="8"/>
  <c r="L348" i="8"/>
  <c r="G348" i="8"/>
  <c r="J348" i="8"/>
  <c r="F348" i="8"/>
  <c r="I348" i="8"/>
  <c r="H348" i="8"/>
  <c r="D348" i="8"/>
  <c r="K348" i="8"/>
  <c r="E348" i="8"/>
  <c r="M348" i="8"/>
  <c r="C348" i="8"/>
  <c r="K349" i="8" l="1"/>
  <c r="L349" i="8"/>
  <c r="H349" i="8"/>
  <c r="D349" i="8"/>
  <c r="E349" i="8"/>
  <c r="J349" i="8"/>
  <c r="G349" i="8"/>
  <c r="F349" i="8"/>
  <c r="N349" i="8"/>
  <c r="C349" i="8"/>
  <c r="I349" i="8"/>
  <c r="M349" i="8"/>
  <c r="B350" i="8"/>
  <c r="A351" i="8"/>
  <c r="B351" i="8" l="1"/>
  <c r="A352" i="8"/>
  <c r="H350" i="8"/>
  <c r="J350" i="8"/>
  <c r="M350" i="8"/>
  <c r="I350" i="8"/>
  <c r="D350" i="8"/>
  <c r="C350" i="8"/>
  <c r="K350" i="8"/>
  <c r="F350" i="8"/>
  <c r="L350" i="8"/>
  <c r="E350" i="8"/>
  <c r="G350" i="8"/>
  <c r="N350" i="8"/>
  <c r="A353" i="8" l="1"/>
  <c r="B352" i="8"/>
  <c r="D351" i="8"/>
  <c r="G351" i="8"/>
  <c r="F351" i="8"/>
  <c r="L351" i="8"/>
  <c r="J351" i="8"/>
  <c r="E351" i="8"/>
  <c r="N351" i="8"/>
  <c r="M351" i="8"/>
  <c r="C351" i="8"/>
  <c r="K351" i="8"/>
  <c r="I351" i="8"/>
  <c r="H351" i="8"/>
  <c r="M352" i="8" l="1"/>
  <c r="L352" i="8"/>
  <c r="F352" i="8"/>
  <c r="C352" i="8"/>
  <c r="J352" i="8"/>
  <c r="H352" i="8"/>
  <c r="D352" i="8"/>
  <c r="I352" i="8"/>
  <c r="E352" i="8"/>
  <c r="N352" i="8"/>
  <c r="G352" i="8"/>
  <c r="K352" i="8"/>
  <c r="A354" i="8"/>
  <c r="B353" i="8"/>
  <c r="G353" i="8" l="1"/>
  <c r="E353" i="8"/>
  <c r="J353" i="8"/>
  <c r="N353" i="8"/>
  <c r="M353" i="8"/>
  <c r="K353" i="8"/>
  <c r="L353" i="8"/>
  <c r="D353" i="8"/>
  <c r="I353" i="8"/>
  <c r="H353" i="8"/>
  <c r="C353" i="8"/>
  <c r="F353" i="8"/>
  <c r="B354" i="8"/>
  <c r="A355" i="8"/>
  <c r="B355" i="8" l="1"/>
  <c r="A356" i="8"/>
  <c r="M354" i="8"/>
  <c r="F354" i="8"/>
  <c r="N354" i="8"/>
  <c r="D354" i="8"/>
  <c r="J354" i="8"/>
  <c r="I354" i="8"/>
  <c r="C354" i="8"/>
  <c r="L354" i="8"/>
  <c r="H354" i="8"/>
  <c r="E354" i="8"/>
  <c r="K354" i="8"/>
  <c r="G354" i="8"/>
  <c r="A357" i="8" l="1"/>
  <c r="B356" i="8"/>
  <c r="E355" i="8"/>
  <c r="H355" i="8"/>
  <c r="G355" i="8"/>
  <c r="F355" i="8"/>
  <c r="C355" i="8"/>
  <c r="N355" i="8"/>
  <c r="I355" i="8"/>
  <c r="D355" i="8"/>
  <c r="M355" i="8"/>
  <c r="K355" i="8"/>
  <c r="L355" i="8"/>
  <c r="J355" i="8"/>
  <c r="I356" i="8" l="1"/>
  <c r="H356" i="8"/>
  <c r="K356" i="8"/>
  <c r="C356" i="8"/>
  <c r="L356" i="8"/>
  <c r="E356" i="8"/>
  <c r="M356" i="8"/>
  <c r="D356" i="8"/>
  <c r="J356" i="8"/>
  <c r="F356" i="8"/>
  <c r="N356" i="8"/>
  <c r="G356" i="8"/>
  <c r="A358" i="8"/>
  <c r="B357" i="8"/>
  <c r="G357" i="8" l="1"/>
  <c r="J357" i="8"/>
  <c r="I357" i="8"/>
  <c r="E357" i="8"/>
  <c r="H357" i="8"/>
  <c r="L357" i="8"/>
  <c r="K357" i="8"/>
  <c r="C357" i="8"/>
  <c r="F357" i="8"/>
  <c r="M357" i="8"/>
  <c r="D357" i="8"/>
  <c r="N357" i="8"/>
  <c r="B358" i="8"/>
  <c r="A359" i="8"/>
  <c r="B359" i="8" l="1"/>
  <c r="A360" i="8"/>
  <c r="N358" i="8"/>
  <c r="E358" i="8"/>
  <c r="H358" i="8"/>
  <c r="F358" i="8"/>
  <c r="G358" i="8"/>
  <c r="L358" i="8"/>
  <c r="I358" i="8"/>
  <c r="J358" i="8"/>
  <c r="M358" i="8"/>
  <c r="K358" i="8"/>
  <c r="D358" i="8"/>
  <c r="C358" i="8"/>
  <c r="B360" i="8" l="1"/>
  <c r="A361" i="8"/>
  <c r="H359" i="8"/>
  <c r="N359" i="8"/>
  <c r="L359" i="8"/>
  <c r="E359" i="8"/>
  <c r="K359" i="8"/>
  <c r="F359" i="8"/>
  <c r="C359" i="8"/>
  <c r="G359" i="8"/>
  <c r="J359" i="8"/>
  <c r="I359" i="8"/>
  <c r="D359" i="8"/>
  <c r="M359" i="8"/>
  <c r="B361" i="8" l="1"/>
  <c r="A362" i="8"/>
  <c r="H360" i="8"/>
  <c r="L360" i="8"/>
  <c r="J360" i="8"/>
  <c r="F360" i="8"/>
  <c r="C360" i="8"/>
  <c r="M360" i="8"/>
  <c r="N360" i="8"/>
  <c r="E360" i="8"/>
  <c r="D360" i="8"/>
  <c r="K360" i="8"/>
  <c r="I360" i="8"/>
  <c r="G360" i="8"/>
  <c r="B362" i="8" l="1"/>
  <c r="A363" i="8"/>
  <c r="F361" i="8"/>
  <c r="M361" i="8"/>
  <c r="J361" i="8"/>
  <c r="I361" i="8"/>
  <c r="G361" i="8"/>
  <c r="K361" i="8"/>
  <c r="E361" i="8"/>
  <c r="N361" i="8"/>
  <c r="H361" i="8"/>
  <c r="L361" i="8"/>
  <c r="C361" i="8"/>
  <c r="D361" i="8"/>
  <c r="B363" i="8" l="1"/>
  <c r="A364" i="8"/>
  <c r="N362" i="8"/>
  <c r="D362" i="8"/>
  <c r="M362" i="8"/>
  <c r="K362" i="8"/>
  <c r="L362" i="8"/>
  <c r="G362" i="8"/>
  <c r="F362" i="8"/>
  <c r="E362" i="8"/>
  <c r="J362" i="8"/>
  <c r="I362" i="8"/>
  <c r="H362" i="8"/>
  <c r="C362" i="8"/>
  <c r="B364" i="8" l="1"/>
  <c r="A365" i="8"/>
  <c r="J363" i="8"/>
  <c r="C363" i="8"/>
  <c r="F363" i="8"/>
  <c r="I363" i="8"/>
  <c r="H363" i="8"/>
  <c r="K363" i="8"/>
  <c r="L363" i="8"/>
  <c r="G363" i="8"/>
  <c r="N363" i="8"/>
  <c r="E363" i="8"/>
  <c r="M363" i="8"/>
  <c r="D363" i="8"/>
  <c r="B365" i="8" l="1"/>
  <c r="A366" i="8"/>
  <c r="H364" i="8"/>
  <c r="E364" i="8"/>
  <c r="D364" i="8"/>
  <c r="G364" i="8"/>
  <c r="J364" i="8"/>
  <c r="M364" i="8"/>
  <c r="N364" i="8"/>
  <c r="L364" i="8"/>
  <c r="I364" i="8"/>
  <c r="K364" i="8"/>
  <c r="F364" i="8"/>
  <c r="C364" i="8"/>
  <c r="A367" i="8" l="1"/>
  <c r="B366" i="8"/>
  <c r="E365" i="8"/>
  <c r="D365" i="8"/>
  <c r="F365" i="8"/>
  <c r="K365" i="8"/>
  <c r="G365" i="8"/>
  <c r="C365" i="8"/>
  <c r="H365" i="8"/>
  <c r="L365" i="8"/>
  <c r="N365" i="8"/>
  <c r="I365" i="8"/>
  <c r="J365" i="8"/>
  <c r="M365" i="8"/>
  <c r="L366" i="8" l="1"/>
  <c r="G366" i="8"/>
  <c r="D366" i="8"/>
  <c r="N366" i="8"/>
  <c r="J366" i="8"/>
  <c r="K366" i="8"/>
  <c r="I366" i="8"/>
  <c r="F366" i="8"/>
  <c r="H366" i="8"/>
  <c r="M366" i="8"/>
  <c r="E366" i="8"/>
  <c r="C366" i="8"/>
  <c r="B367" i="8"/>
  <c r="A368" i="8"/>
  <c r="A369" i="8" l="1"/>
  <c r="B368" i="8"/>
  <c r="I367" i="8"/>
  <c r="N367" i="8"/>
  <c r="C367" i="8"/>
  <c r="F367" i="8"/>
  <c r="D367" i="8"/>
  <c r="E367" i="8"/>
  <c r="K367" i="8"/>
  <c r="J367" i="8"/>
  <c r="G367" i="8"/>
  <c r="M367" i="8"/>
  <c r="H367" i="8"/>
  <c r="L367" i="8"/>
  <c r="E368" i="8" l="1"/>
  <c r="M368" i="8"/>
  <c r="H368" i="8"/>
  <c r="K368" i="8"/>
  <c r="I368" i="8"/>
  <c r="D368" i="8"/>
  <c r="F368" i="8"/>
  <c r="C368" i="8"/>
  <c r="N368" i="8"/>
  <c r="J368" i="8"/>
  <c r="L368" i="8"/>
  <c r="G368" i="8"/>
  <c r="A370" i="8"/>
  <c r="B369" i="8"/>
  <c r="K369" i="8" l="1"/>
  <c r="J369" i="8"/>
  <c r="D369" i="8"/>
  <c r="M369" i="8"/>
  <c r="G369" i="8"/>
  <c r="L369" i="8"/>
  <c r="N369" i="8"/>
  <c r="E369" i="8"/>
  <c r="H369" i="8"/>
  <c r="I369" i="8"/>
  <c r="F369" i="8"/>
  <c r="C369" i="8"/>
  <c r="A371" i="8"/>
  <c r="B370" i="8"/>
  <c r="I370" i="8" l="1"/>
  <c r="K370" i="8"/>
  <c r="F370" i="8"/>
  <c r="M370" i="8"/>
  <c r="H370" i="8"/>
  <c r="E370" i="8"/>
  <c r="G370" i="8"/>
  <c r="C370" i="8"/>
  <c r="N370" i="8"/>
  <c r="J370" i="8"/>
  <c r="L370" i="8"/>
  <c r="D370" i="8"/>
  <c r="A372" i="8"/>
  <c r="B371" i="8"/>
  <c r="L371" i="8" l="1"/>
  <c r="D371" i="8"/>
  <c r="H371" i="8"/>
  <c r="M371" i="8"/>
  <c r="J371" i="8"/>
  <c r="K371" i="8"/>
  <c r="N371" i="8"/>
  <c r="I371" i="8"/>
  <c r="E371" i="8"/>
  <c r="C371" i="8"/>
  <c r="F371" i="8"/>
  <c r="G371" i="8"/>
  <c r="A373" i="8"/>
  <c r="B372" i="8"/>
  <c r="M372" i="8" l="1"/>
  <c r="H372" i="8"/>
  <c r="D372" i="8"/>
  <c r="E372" i="8"/>
  <c r="N372" i="8"/>
  <c r="K372" i="8"/>
  <c r="I372" i="8"/>
  <c r="F372" i="8"/>
  <c r="J372" i="8"/>
  <c r="L372" i="8"/>
  <c r="C372" i="8"/>
  <c r="G372" i="8"/>
  <c r="A374" i="8"/>
  <c r="B373" i="8"/>
  <c r="E373" i="8" l="1"/>
  <c r="I373" i="8"/>
  <c r="L373" i="8"/>
  <c r="F373" i="8"/>
  <c r="N373" i="8"/>
  <c r="K373" i="8"/>
  <c r="H373" i="8"/>
  <c r="C373" i="8"/>
  <c r="J373" i="8"/>
  <c r="G373" i="8"/>
  <c r="D373" i="8"/>
  <c r="M373" i="8"/>
  <c r="A375" i="8"/>
  <c r="B374" i="8"/>
  <c r="N374" i="8" l="1"/>
  <c r="C374" i="8"/>
  <c r="F374" i="8"/>
  <c r="E374" i="8"/>
  <c r="G374" i="8"/>
  <c r="M374" i="8"/>
  <c r="I374" i="8"/>
  <c r="L374" i="8"/>
  <c r="K374" i="8"/>
  <c r="H374" i="8"/>
  <c r="J374" i="8"/>
  <c r="D374" i="8"/>
  <c r="B375" i="8"/>
  <c r="A376" i="8"/>
  <c r="A377" i="8" l="1"/>
  <c r="B376" i="8"/>
  <c r="F375" i="8"/>
  <c r="N375" i="8"/>
  <c r="K375" i="8"/>
  <c r="C375" i="8"/>
  <c r="E375" i="8"/>
  <c r="G375" i="8"/>
  <c r="L375" i="8"/>
  <c r="D375" i="8"/>
  <c r="H375" i="8"/>
  <c r="I375" i="8"/>
  <c r="J375" i="8"/>
  <c r="M375" i="8"/>
  <c r="G376" i="8" l="1"/>
  <c r="D376" i="8"/>
  <c r="H376" i="8"/>
  <c r="I376" i="8"/>
  <c r="N376" i="8"/>
  <c r="K376" i="8"/>
  <c r="C376" i="8"/>
  <c r="L376" i="8"/>
  <c r="F376" i="8"/>
  <c r="E376" i="8"/>
  <c r="J376" i="8"/>
  <c r="M376" i="8"/>
  <c r="B377" i="8"/>
  <c r="A378" i="8"/>
  <c r="A379" i="8" l="1"/>
  <c r="B378" i="8"/>
  <c r="J377" i="8"/>
  <c r="H377" i="8"/>
  <c r="D377" i="8"/>
  <c r="F377" i="8"/>
  <c r="M377" i="8"/>
  <c r="K377" i="8"/>
  <c r="N377" i="8"/>
  <c r="I377" i="8"/>
  <c r="E377" i="8"/>
  <c r="C377" i="8"/>
  <c r="G377" i="8"/>
  <c r="L377" i="8"/>
  <c r="G378" i="8" l="1"/>
  <c r="M378" i="8"/>
  <c r="C378" i="8"/>
  <c r="N378" i="8"/>
  <c r="L378" i="8"/>
  <c r="I378" i="8"/>
  <c r="E378" i="8"/>
  <c r="J378" i="8"/>
  <c r="D378" i="8"/>
  <c r="K378" i="8"/>
  <c r="F378" i="8"/>
  <c r="H378" i="8"/>
  <c r="B379" i="8"/>
  <c r="A380" i="8"/>
  <c r="A381" i="8" l="1"/>
  <c r="B380" i="8"/>
  <c r="E379" i="8"/>
  <c r="I379" i="8"/>
  <c r="N379" i="8"/>
  <c r="F379" i="8"/>
  <c r="L379" i="8"/>
  <c r="C379" i="8"/>
  <c r="J379" i="8"/>
  <c r="M379" i="8"/>
  <c r="K379" i="8"/>
  <c r="H379" i="8"/>
  <c r="D379" i="8"/>
  <c r="G379" i="8"/>
  <c r="K380" i="8" l="1"/>
  <c r="L380" i="8"/>
  <c r="G380" i="8"/>
  <c r="E380" i="8"/>
  <c r="F380" i="8"/>
  <c r="D380" i="8"/>
  <c r="M380" i="8"/>
  <c r="C380" i="8"/>
  <c r="H380" i="8"/>
  <c r="N380" i="8"/>
  <c r="I380" i="8"/>
  <c r="J380" i="8"/>
  <c r="B381" i="8"/>
  <c r="A382" i="8"/>
  <c r="A383" i="8" l="1"/>
  <c r="B382" i="8"/>
  <c r="L381" i="8"/>
  <c r="D381" i="8"/>
  <c r="E381" i="8"/>
  <c r="G381" i="8"/>
  <c r="N381" i="8"/>
  <c r="J381" i="8"/>
  <c r="M381" i="8"/>
  <c r="K381" i="8"/>
  <c r="F381" i="8"/>
  <c r="I381" i="8"/>
  <c r="C381" i="8"/>
  <c r="H381" i="8"/>
  <c r="C382" i="8" l="1"/>
  <c r="G382" i="8"/>
  <c r="D382" i="8"/>
  <c r="F382" i="8"/>
  <c r="M382" i="8"/>
  <c r="E382" i="8"/>
  <c r="I382" i="8"/>
  <c r="K382" i="8"/>
  <c r="L382" i="8"/>
  <c r="J382" i="8"/>
  <c r="N382" i="8"/>
  <c r="H382" i="8"/>
  <c r="B383" i="8"/>
  <c r="A384" i="8"/>
  <c r="B384" i="8" l="1"/>
  <c r="A385" i="8"/>
  <c r="G383" i="8"/>
  <c r="J383" i="8"/>
  <c r="C383" i="8"/>
  <c r="L383" i="8"/>
  <c r="D383" i="8"/>
  <c r="E383" i="8"/>
  <c r="I383" i="8"/>
  <c r="F383" i="8"/>
  <c r="K383" i="8"/>
  <c r="H383" i="8"/>
  <c r="M383" i="8"/>
  <c r="N383" i="8"/>
  <c r="A386" i="8" l="1"/>
  <c r="B385" i="8"/>
  <c r="G384" i="8"/>
  <c r="L384" i="8"/>
  <c r="C384" i="8"/>
  <c r="E384" i="8"/>
  <c r="N384" i="8"/>
  <c r="H384" i="8"/>
  <c r="K384" i="8"/>
  <c r="D384" i="8"/>
  <c r="I384" i="8"/>
  <c r="F384" i="8"/>
  <c r="M384" i="8"/>
  <c r="J384" i="8"/>
  <c r="H385" i="8" l="1"/>
  <c r="D385" i="8"/>
  <c r="C385" i="8"/>
  <c r="G385" i="8"/>
  <c r="K385" i="8"/>
  <c r="L385" i="8"/>
  <c r="N385" i="8"/>
  <c r="M385" i="8"/>
  <c r="E385" i="8"/>
  <c r="F385" i="8"/>
  <c r="I385" i="8"/>
  <c r="J385" i="8"/>
  <c r="A387" i="8"/>
  <c r="B386" i="8"/>
  <c r="E386" i="8" l="1"/>
  <c r="G386" i="8"/>
  <c r="N386" i="8"/>
  <c r="L386" i="8"/>
  <c r="I386" i="8"/>
  <c r="C386" i="8"/>
  <c r="D386" i="8"/>
  <c r="F386" i="8"/>
  <c r="J386" i="8"/>
  <c r="H386" i="8"/>
  <c r="K386" i="8"/>
  <c r="M386" i="8"/>
  <c r="A388" i="8"/>
  <c r="B387" i="8"/>
  <c r="I387" i="8" l="1"/>
  <c r="L387" i="8"/>
  <c r="F387" i="8"/>
  <c r="N387" i="8"/>
  <c r="J387" i="8"/>
  <c r="C387" i="8"/>
  <c r="D387" i="8"/>
  <c r="K387" i="8"/>
  <c r="M387" i="8"/>
  <c r="G387" i="8"/>
  <c r="H387" i="8"/>
  <c r="E387" i="8"/>
  <c r="B388" i="8"/>
  <c r="A389" i="8"/>
  <c r="A390" i="8" l="1"/>
  <c r="B389" i="8"/>
  <c r="G388" i="8"/>
  <c r="H388" i="8"/>
  <c r="K388" i="8"/>
  <c r="M388" i="8"/>
  <c r="L388" i="8"/>
  <c r="F388" i="8"/>
  <c r="J388" i="8"/>
  <c r="E388" i="8"/>
  <c r="N388" i="8"/>
  <c r="I388" i="8"/>
  <c r="D388" i="8"/>
  <c r="C388" i="8"/>
  <c r="E389" i="8" l="1"/>
  <c r="J389" i="8"/>
  <c r="G389" i="8"/>
  <c r="C389" i="8"/>
  <c r="H389" i="8"/>
  <c r="M389" i="8"/>
  <c r="N389" i="8"/>
  <c r="I389" i="8"/>
  <c r="K389" i="8"/>
  <c r="F389" i="8"/>
  <c r="L389" i="8"/>
  <c r="D389" i="8"/>
  <c r="A391" i="8"/>
  <c r="B390" i="8"/>
  <c r="F390" i="8" l="1"/>
  <c r="D390" i="8"/>
  <c r="J390" i="8"/>
  <c r="H390" i="8"/>
  <c r="K390" i="8"/>
  <c r="G390" i="8"/>
  <c r="M390" i="8"/>
  <c r="E390" i="8"/>
  <c r="L390" i="8"/>
  <c r="I390" i="8"/>
  <c r="C390" i="8"/>
  <c r="N390" i="8"/>
  <c r="B391" i="8"/>
  <c r="A392" i="8"/>
  <c r="A393" i="8" l="1"/>
  <c r="B392" i="8"/>
  <c r="I391" i="8"/>
  <c r="L391" i="8"/>
  <c r="J391" i="8"/>
  <c r="M391" i="8"/>
  <c r="N391" i="8"/>
  <c r="H391" i="8"/>
  <c r="G391" i="8"/>
  <c r="F391" i="8"/>
  <c r="D391" i="8"/>
  <c r="E391" i="8"/>
  <c r="C391" i="8"/>
  <c r="K391" i="8"/>
  <c r="C392" i="8" l="1"/>
  <c r="E392" i="8"/>
  <c r="G392" i="8"/>
  <c r="I392" i="8"/>
  <c r="D392" i="8"/>
  <c r="J392" i="8"/>
  <c r="H392" i="8"/>
  <c r="F392" i="8"/>
  <c r="N392" i="8"/>
  <c r="M392" i="8"/>
  <c r="K392" i="8"/>
  <c r="L392" i="8"/>
  <c r="A394" i="8"/>
  <c r="B393" i="8"/>
  <c r="M393" i="8" l="1"/>
  <c r="N393" i="8"/>
  <c r="L393" i="8"/>
  <c r="J393" i="8"/>
  <c r="K393" i="8"/>
  <c r="E393" i="8"/>
  <c r="G393" i="8"/>
  <c r="I393" i="8"/>
  <c r="D393" i="8"/>
  <c r="H393" i="8"/>
  <c r="C393" i="8"/>
  <c r="F393" i="8"/>
  <c r="B394" i="8"/>
  <c r="A395" i="8"/>
  <c r="A396" i="8" l="1"/>
  <c r="B395" i="8"/>
  <c r="E394" i="8"/>
  <c r="K394" i="8"/>
  <c r="D394" i="8"/>
  <c r="J394" i="8"/>
  <c r="H394" i="8"/>
  <c r="G394" i="8"/>
  <c r="M394" i="8"/>
  <c r="F394" i="8"/>
  <c r="I394" i="8"/>
  <c r="L394" i="8"/>
  <c r="C394" i="8"/>
  <c r="N394" i="8"/>
  <c r="F395" i="8" l="1"/>
  <c r="E395" i="8"/>
  <c r="J395" i="8"/>
  <c r="M395" i="8"/>
  <c r="N395" i="8"/>
  <c r="H395" i="8"/>
  <c r="C395" i="8"/>
  <c r="K395" i="8"/>
  <c r="D395" i="8"/>
  <c r="G395" i="8"/>
  <c r="L395" i="8"/>
  <c r="I395" i="8"/>
  <c r="A397" i="8"/>
  <c r="B396" i="8"/>
  <c r="N396" i="8" l="1"/>
  <c r="K396" i="8"/>
  <c r="F396" i="8"/>
  <c r="I396" i="8"/>
  <c r="J396" i="8"/>
  <c r="G396" i="8"/>
  <c r="H396" i="8"/>
  <c r="C396" i="8"/>
  <c r="M396" i="8"/>
  <c r="E396" i="8"/>
  <c r="D396" i="8"/>
  <c r="L396" i="8"/>
  <c r="A398" i="8"/>
  <c r="B397" i="8"/>
  <c r="N397" i="8" l="1"/>
  <c r="H397" i="8"/>
  <c r="K397" i="8"/>
  <c r="L397" i="8"/>
  <c r="E397" i="8"/>
  <c r="D397" i="8"/>
  <c r="F397" i="8"/>
  <c r="M397" i="8"/>
  <c r="G397" i="8"/>
  <c r="J397" i="8"/>
  <c r="C397" i="8"/>
  <c r="I397" i="8"/>
  <c r="A399" i="8"/>
  <c r="B398" i="8"/>
  <c r="G398" i="8" l="1"/>
  <c r="C398" i="8"/>
  <c r="M398" i="8"/>
  <c r="K398" i="8"/>
  <c r="I398" i="8"/>
  <c r="E398" i="8"/>
  <c r="F398" i="8"/>
  <c r="D398" i="8"/>
  <c r="L398" i="8"/>
  <c r="J398" i="8"/>
  <c r="N398" i="8"/>
  <c r="H398" i="8"/>
  <c r="B399" i="8"/>
  <c r="A400" i="8"/>
  <c r="A401" i="8" l="1"/>
  <c r="B400" i="8"/>
  <c r="H399" i="8"/>
  <c r="I399" i="8"/>
  <c r="D399" i="8"/>
  <c r="F399" i="8"/>
  <c r="M399" i="8"/>
  <c r="J399" i="8"/>
  <c r="E399" i="8"/>
  <c r="C399" i="8"/>
  <c r="N399" i="8"/>
  <c r="L399" i="8"/>
  <c r="K399" i="8"/>
  <c r="G399" i="8"/>
  <c r="N400" i="8" l="1"/>
  <c r="M400" i="8"/>
  <c r="I400" i="8"/>
  <c r="E400" i="8"/>
  <c r="C400" i="8"/>
  <c r="F400" i="8"/>
  <c r="K400" i="8"/>
  <c r="D400" i="8"/>
  <c r="J400" i="8"/>
  <c r="L400" i="8"/>
  <c r="G400" i="8"/>
  <c r="H400" i="8"/>
  <c r="B401" i="8"/>
  <c r="A402" i="8"/>
  <c r="B402" i="8" l="1"/>
  <c r="A403" i="8"/>
  <c r="N401" i="8"/>
  <c r="M401" i="8"/>
  <c r="J401" i="8"/>
  <c r="E401" i="8"/>
  <c r="H401" i="8"/>
  <c r="D401" i="8"/>
  <c r="G401" i="8"/>
  <c r="C401" i="8"/>
  <c r="I401" i="8"/>
  <c r="L401" i="8"/>
  <c r="K401" i="8"/>
  <c r="F401" i="8"/>
  <c r="A404" i="8" l="1"/>
  <c r="B403" i="8"/>
  <c r="F402" i="8"/>
  <c r="H402" i="8"/>
  <c r="C402" i="8"/>
  <c r="L402" i="8"/>
  <c r="K402" i="8"/>
  <c r="J402" i="8"/>
  <c r="D402" i="8"/>
  <c r="N402" i="8"/>
  <c r="I402" i="8"/>
  <c r="M402" i="8"/>
  <c r="G402" i="8"/>
  <c r="E402" i="8"/>
  <c r="L403" i="8" l="1"/>
  <c r="I403" i="8"/>
  <c r="J403" i="8"/>
  <c r="M403" i="8"/>
  <c r="H403" i="8"/>
  <c r="K403" i="8"/>
  <c r="G403" i="8"/>
  <c r="D403" i="8"/>
  <c r="F403" i="8"/>
  <c r="N403" i="8"/>
  <c r="C403" i="8"/>
  <c r="E403" i="8"/>
  <c r="A405" i="8"/>
  <c r="B404" i="8"/>
  <c r="I404" i="8" l="1"/>
  <c r="L404" i="8"/>
  <c r="E404" i="8"/>
  <c r="M404" i="8"/>
  <c r="C404" i="8"/>
  <c r="N404" i="8"/>
  <c r="G404" i="8"/>
  <c r="H404" i="8"/>
  <c r="D404" i="8"/>
  <c r="J404" i="8"/>
  <c r="K404" i="8"/>
  <c r="F404" i="8"/>
  <c r="B405" i="8"/>
  <c r="A406" i="8"/>
  <c r="A407" i="8" l="1"/>
  <c r="B406" i="8"/>
  <c r="F405" i="8"/>
  <c r="M405" i="8"/>
  <c r="L405" i="8"/>
  <c r="I405" i="8"/>
  <c r="H405" i="8"/>
  <c r="K405" i="8"/>
  <c r="C405" i="8"/>
  <c r="N405" i="8"/>
  <c r="G405" i="8"/>
  <c r="D405" i="8"/>
  <c r="J405" i="8"/>
  <c r="E405" i="8"/>
  <c r="I406" i="8" l="1"/>
  <c r="J406" i="8"/>
  <c r="N406" i="8"/>
  <c r="L406" i="8"/>
  <c r="C406" i="8"/>
  <c r="M406" i="8"/>
  <c r="D406" i="8"/>
  <c r="H406" i="8"/>
  <c r="E406" i="8"/>
  <c r="F406" i="8"/>
  <c r="K406" i="8"/>
  <c r="G406" i="8"/>
  <c r="B407" i="8"/>
  <c r="A408" i="8"/>
  <c r="A409" i="8" l="1"/>
  <c r="B408" i="8"/>
  <c r="G407" i="8"/>
  <c r="J407" i="8"/>
  <c r="D407" i="8"/>
  <c r="M407" i="8"/>
  <c r="H407" i="8"/>
  <c r="F407" i="8"/>
  <c r="E407" i="8"/>
  <c r="I407" i="8"/>
  <c r="C407" i="8"/>
  <c r="N407" i="8"/>
  <c r="L407" i="8"/>
  <c r="K407" i="8"/>
  <c r="E408" i="8" l="1"/>
  <c r="I408" i="8"/>
  <c r="F408" i="8"/>
  <c r="C408" i="8"/>
  <c r="M408" i="8"/>
  <c r="J408" i="8"/>
  <c r="G408" i="8"/>
  <c r="H408" i="8"/>
  <c r="K408" i="8"/>
  <c r="L408" i="8"/>
  <c r="D408" i="8"/>
  <c r="N408" i="8"/>
  <c r="B409" i="8"/>
  <c r="A410" i="8"/>
  <c r="A411" i="8" l="1"/>
  <c r="B410" i="8"/>
  <c r="G409" i="8"/>
  <c r="D409" i="8"/>
  <c r="I409" i="8"/>
  <c r="N409" i="8"/>
  <c r="K409" i="8"/>
  <c r="H409" i="8"/>
  <c r="M409" i="8"/>
  <c r="L409" i="8"/>
  <c r="F409" i="8"/>
  <c r="E409" i="8"/>
  <c r="C409" i="8"/>
  <c r="J409" i="8"/>
  <c r="D410" i="8" l="1"/>
  <c r="M410" i="8"/>
  <c r="E410" i="8"/>
  <c r="N410" i="8"/>
  <c r="I410" i="8"/>
  <c r="L410" i="8"/>
  <c r="J410" i="8"/>
  <c r="G410" i="8"/>
  <c r="F410" i="8"/>
  <c r="C410" i="8"/>
  <c r="K410" i="8"/>
  <c r="H410" i="8"/>
  <c r="B411" i="8"/>
  <c r="A412" i="8"/>
  <c r="B412" i="8" l="1"/>
  <c r="A413" i="8"/>
  <c r="G411" i="8"/>
  <c r="I411" i="8"/>
  <c r="D411" i="8"/>
  <c r="F411" i="8"/>
  <c r="H411" i="8"/>
  <c r="N411" i="8"/>
  <c r="L411" i="8"/>
  <c r="C411" i="8"/>
  <c r="J411" i="8"/>
  <c r="E411" i="8"/>
  <c r="M411" i="8"/>
  <c r="K411" i="8"/>
  <c r="B413" i="8" l="1"/>
  <c r="A414" i="8"/>
  <c r="N412" i="8"/>
  <c r="I412" i="8"/>
  <c r="D412" i="8"/>
  <c r="F412" i="8"/>
  <c r="K412" i="8"/>
  <c r="L412" i="8"/>
  <c r="J412" i="8"/>
  <c r="M412" i="8"/>
  <c r="G412" i="8"/>
  <c r="H412" i="8"/>
  <c r="C412" i="8"/>
  <c r="E412" i="8"/>
  <c r="B414" i="8" l="1"/>
  <c r="A415" i="8"/>
  <c r="J413" i="8"/>
  <c r="H413" i="8"/>
  <c r="I413" i="8"/>
  <c r="L413" i="8"/>
  <c r="C413" i="8"/>
  <c r="D413" i="8"/>
  <c r="M413" i="8"/>
  <c r="E413" i="8"/>
  <c r="G413" i="8"/>
  <c r="F413" i="8"/>
  <c r="N413" i="8"/>
  <c r="K413" i="8"/>
  <c r="B415" i="8" l="1"/>
  <c r="A416" i="8"/>
  <c r="G414" i="8"/>
  <c r="D414" i="8"/>
  <c r="C414" i="8"/>
  <c r="N414" i="8"/>
  <c r="L414" i="8"/>
  <c r="H414" i="8"/>
  <c r="J414" i="8"/>
  <c r="M414" i="8"/>
  <c r="E414" i="8"/>
  <c r="F414" i="8"/>
  <c r="K414" i="8"/>
  <c r="I414" i="8"/>
  <c r="A417" i="8" l="1"/>
  <c r="B416" i="8"/>
  <c r="E415" i="8"/>
  <c r="C415" i="8"/>
  <c r="D415" i="8"/>
  <c r="N415" i="8"/>
  <c r="G415" i="8"/>
  <c r="M415" i="8"/>
  <c r="I415" i="8"/>
  <c r="J415" i="8"/>
  <c r="K415" i="8"/>
  <c r="F415" i="8"/>
  <c r="L415" i="8"/>
  <c r="H415" i="8"/>
  <c r="K416" i="8" l="1"/>
  <c r="J416" i="8"/>
  <c r="I416" i="8"/>
  <c r="C416" i="8"/>
  <c r="D416" i="8"/>
  <c r="M416" i="8"/>
  <c r="E416" i="8"/>
  <c r="H416" i="8"/>
  <c r="F416" i="8"/>
  <c r="G416" i="8"/>
  <c r="N416" i="8"/>
  <c r="L416" i="8"/>
  <c r="B417" i="8"/>
  <c r="A418" i="8"/>
  <c r="B418" i="8" l="1"/>
  <c r="A419" i="8"/>
  <c r="N417" i="8"/>
  <c r="J417" i="8"/>
  <c r="M417" i="8"/>
  <c r="I417" i="8"/>
  <c r="E417" i="8"/>
  <c r="G417" i="8"/>
  <c r="F417" i="8"/>
  <c r="C417" i="8"/>
  <c r="K417" i="8"/>
  <c r="D417" i="8"/>
  <c r="L417" i="8"/>
  <c r="H417" i="8"/>
  <c r="B419" i="8" l="1"/>
  <c r="A420" i="8"/>
  <c r="H418" i="8"/>
  <c r="L418" i="8"/>
  <c r="D418" i="8"/>
  <c r="E418" i="8"/>
  <c r="I418" i="8"/>
  <c r="F418" i="8"/>
  <c r="C418" i="8"/>
  <c r="G418" i="8"/>
  <c r="M418" i="8"/>
  <c r="N418" i="8"/>
  <c r="K418" i="8"/>
  <c r="J418" i="8"/>
  <c r="B420" i="8" l="1"/>
  <c r="A421" i="8"/>
  <c r="D419" i="8"/>
  <c r="H419" i="8"/>
  <c r="I419" i="8"/>
  <c r="K419" i="8"/>
  <c r="N419" i="8"/>
  <c r="C419" i="8"/>
  <c r="L419" i="8"/>
  <c r="J419" i="8"/>
  <c r="F419" i="8"/>
  <c r="E419" i="8"/>
  <c r="G419" i="8"/>
  <c r="M419" i="8"/>
  <c r="B421" i="8" l="1"/>
  <c r="A422" i="8"/>
  <c r="J420" i="8"/>
  <c r="H420" i="8"/>
  <c r="E420" i="8"/>
  <c r="I420" i="8"/>
  <c r="F420" i="8"/>
  <c r="C420" i="8"/>
  <c r="G420" i="8"/>
  <c r="L420" i="8"/>
  <c r="M420" i="8"/>
  <c r="K420" i="8"/>
  <c r="N420" i="8"/>
  <c r="D420" i="8"/>
  <c r="B422" i="8" l="1"/>
  <c r="A423" i="8"/>
  <c r="K421" i="8"/>
  <c r="D421" i="8"/>
  <c r="L421" i="8"/>
  <c r="H421" i="8"/>
  <c r="F421" i="8"/>
  <c r="M421" i="8"/>
  <c r="G421" i="8"/>
  <c r="I421" i="8"/>
  <c r="N421" i="8"/>
  <c r="J421" i="8"/>
  <c r="E421" i="8"/>
  <c r="C421" i="8"/>
  <c r="B423" i="8" l="1"/>
  <c r="A424" i="8"/>
  <c r="E422" i="8"/>
  <c r="N422" i="8"/>
  <c r="D422" i="8"/>
  <c r="G422" i="8"/>
  <c r="L422" i="8"/>
  <c r="K422" i="8"/>
  <c r="H422" i="8"/>
  <c r="M422" i="8"/>
  <c r="C422" i="8"/>
  <c r="F422" i="8"/>
  <c r="J422" i="8"/>
  <c r="I422" i="8"/>
  <c r="B424" i="8" l="1"/>
  <c r="A425" i="8"/>
  <c r="F423" i="8"/>
  <c r="E423" i="8"/>
  <c r="H423" i="8"/>
  <c r="K423" i="8"/>
  <c r="N423" i="8"/>
  <c r="G423" i="8"/>
  <c r="M423" i="8"/>
  <c r="I423" i="8"/>
  <c r="J423" i="8"/>
  <c r="D423" i="8"/>
  <c r="C423" i="8"/>
  <c r="L423" i="8"/>
  <c r="A426" i="8" l="1"/>
  <c r="B425" i="8"/>
  <c r="F424" i="8"/>
  <c r="I424" i="8"/>
  <c r="H424" i="8"/>
  <c r="D424" i="8"/>
  <c r="N424" i="8"/>
  <c r="K424" i="8"/>
  <c r="C424" i="8"/>
  <c r="L424" i="8"/>
  <c r="E424" i="8"/>
  <c r="G424" i="8"/>
  <c r="J424" i="8"/>
  <c r="M424" i="8"/>
  <c r="L425" i="8" l="1"/>
  <c r="H425" i="8"/>
  <c r="C425" i="8"/>
  <c r="I425" i="8"/>
  <c r="D425" i="8"/>
  <c r="J425" i="8"/>
  <c r="M425" i="8"/>
  <c r="E425" i="8"/>
  <c r="K425" i="8"/>
  <c r="G425" i="8"/>
  <c r="F425" i="8"/>
  <c r="N425" i="8"/>
  <c r="A427" i="8"/>
  <c r="B426" i="8"/>
  <c r="I426" i="8" l="1"/>
  <c r="G426" i="8"/>
  <c r="K426" i="8"/>
  <c r="D426" i="8"/>
  <c r="H426" i="8"/>
  <c r="F426" i="8"/>
  <c r="L426" i="8"/>
  <c r="M426" i="8"/>
  <c r="C426" i="8"/>
  <c r="E426" i="8"/>
  <c r="N426" i="8"/>
  <c r="J426" i="8"/>
  <c r="B427" i="8"/>
  <c r="A428" i="8"/>
  <c r="A429" i="8" l="1"/>
  <c r="B428" i="8"/>
  <c r="M427" i="8"/>
  <c r="F427" i="8"/>
  <c r="H427" i="8"/>
  <c r="G427" i="8"/>
  <c r="K427" i="8"/>
  <c r="D427" i="8"/>
  <c r="L427" i="8"/>
  <c r="C427" i="8"/>
  <c r="N427" i="8"/>
  <c r="J427" i="8"/>
  <c r="I427" i="8"/>
  <c r="E427" i="8"/>
  <c r="C428" i="8" l="1"/>
  <c r="G428" i="8"/>
  <c r="L428" i="8"/>
  <c r="J428" i="8"/>
  <c r="F428" i="8"/>
  <c r="I428" i="8"/>
  <c r="M428" i="8"/>
  <c r="K428" i="8"/>
  <c r="E428" i="8"/>
  <c r="H428" i="8"/>
  <c r="N428" i="8"/>
  <c r="D428" i="8"/>
  <c r="B429" i="8"/>
  <c r="A430" i="8"/>
  <c r="B430" i="8" l="1"/>
  <c r="A431" i="8"/>
  <c r="H429" i="8"/>
  <c r="J429" i="8"/>
  <c r="L429" i="8"/>
  <c r="E429" i="8"/>
  <c r="D429" i="8"/>
  <c r="G429" i="8"/>
  <c r="K429" i="8"/>
  <c r="F429" i="8"/>
  <c r="C429" i="8"/>
  <c r="N429" i="8"/>
  <c r="I429" i="8"/>
  <c r="M429" i="8"/>
  <c r="B431" i="8" l="1"/>
  <c r="A432" i="8"/>
  <c r="G430" i="8"/>
  <c r="E430" i="8"/>
  <c r="M430" i="8"/>
  <c r="C430" i="8"/>
  <c r="J430" i="8"/>
  <c r="D430" i="8"/>
  <c r="K430" i="8"/>
  <c r="F430" i="8"/>
  <c r="L430" i="8"/>
  <c r="N430" i="8"/>
  <c r="H430" i="8"/>
  <c r="I430" i="8"/>
  <c r="B432" i="8" l="1"/>
  <c r="A433" i="8"/>
  <c r="F431" i="8"/>
  <c r="K431" i="8"/>
  <c r="L431" i="8"/>
  <c r="M431" i="8"/>
  <c r="I431" i="8"/>
  <c r="E431" i="8"/>
  <c r="J431" i="8"/>
  <c r="G431" i="8"/>
  <c r="D431" i="8"/>
  <c r="C431" i="8"/>
  <c r="H431" i="8"/>
  <c r="N431" i="8"/>
  <c r="A434" i="8" l="1"/>
  <c r="B433" i="8"/>
  <c r="N432" i="8"/>
  <c r="M432" i="8"/>
  <c r="H432" i="8"/>
  <c r="L432" i="8"/>
  <c r="E432" i="8"/>
  <c r="C432" i="8"/>
  <c r="F432" i="8"/>
  <c r="D432" i="8"/>
  <c r="K432" i="8"/>
  <c r="I432" i="8"/>
  <c r="G432" i="8"/>
  <c r="J432" i="8"/>
  <c r="M433" i="8" l="1"/>
  <c r="E433" i="8"/>
  <c r="K433" i="8"/>
  <c r="F433" i="8"/>
  <c r="L433" i="8"/>
  <c r="C433" i="8"/>
  <c r="D433" i="8"/>
  <c r="N433" i="8"/>
  <c r="H433" i="8"/>
  <c r="G433" i="8"/>
  <c r="I433" i="8"/>
  <c r="J433" i="8"/>
  <c r="A435" i="8"/>
  <c r="B434" i="8"/>
  <c r="C434" i="8" l="1"/>
  <c r="F434" i="8"/>
  <c r="L434" i="8"/>
  <c r="E434" i="8"/>
  <c r="M434" i="8"/>
  <c r="H434" i="8"/>
  <c r="G434" i="8"/>
  <c r="K434" i="8"/>
  <c r="J434" i="8"/>
  <c r="I434" i="8"/>
  <c r="N434" i="8"/>
  <c r="D434" i="8"/>
  <c r="B435" i="8"/>
  <c r="A436" i="8"/>
  <c r="B436" i="8" l="1"/>
  <c r="A437" i="8"/>
  <c r="H435" i="8"/>
  <c r="L435" i="8"/>
  <c r="M435" i="8"/>
  <c r="N435" i="8"/>
  <c r="D435" i="8"/>
  <c r="K435" i="8"/>
  <c r="I435" i="8"/>
  <c r="J435" i="8"/>
  <c r="E435" i="8"/>
  <c r="G435" i="8"/>
  <c r="C435" i="8"/>
  <c r="F435" i="8"/>
  <c r="A438" i="8" l="1"/>
  <c r="B437" i="8"/>
  <c r="H436" i="8"/>
  <c r="M436" i="8"/>
  <c r="L436" i="8"/>
  <c r="G436" i="8"/>
  <c r="K436" i="8"/>
  <c r="F436" i="8"/>
  <c r="N436" i="8"/>
  <c r="C436" i="8"/>
  <c r="I436" i="8"/>
  <c r="J436" i="8"/>
  <c r="D436" i="8"/>
  <c r="E436" i="8"/>
  <c r="D437" i="8" l="1"/>
  <c r="M437" i="8"/>
  <c r="L437" i="8"/>
  <c r="C437" i="8"/>
  <c r="H437" i="8"/>
  <c r="I437" i="8"/>
  <c r="E437" i="8"/>
  <c r="F437" i="8"/>
  <c r="K437" i="8"/>
  <c r="N437" i="8"/>
  <c r="G437" i="8"/>
  <c r="J437" i="8"/>
  <c r="B438" i="8"/>
  <c r="A439" i="8"/>
  <c r="A440" i="8" l="1"/>
  <c r="B439" i="8"/>
  <c r="F438" i="8"/>
  <c r="K438" i="8"/>
  <c r="H438" i="8"/>
  <c r="N438" i="8"/>
  <c r="I438" i="8"/>
  <c r="E438" i="8"/>
  <c r="M438" i="8"/>
  <c r="D438" i="8"/>
  <c r="L438" i="8"/>
  <c r="J438" i="8"/>
  <c r="G438" i="8"/>
  <c r="C438" i="8"/>
  <c r="A441" i="8" l="1"/>
  <c r="B440" i="8"/>
  <c r="I439" i="8"/>
  <c r="G439" i="8"/>
  <c r="E439" i="8"/>
  <c r="N439" i="8"/>
  <c r="C439" i="8"/>
  <c r="K439" i="8"/>
  <c r="J439" i="8"/>
  <c r="D439" i="8"/>
  <c r="H439" i="8"/>
  <c r="M439" i="8"/>
  <c r="L439" i="8"/>
  <c r="F439" i="8"/>
  <c r="N440" i="8" l="1"/>
  <c r="G440" i="8"/>
  <c r="D440" i="8"/>
  <c r="K440" i="8"/>
  <c r="J440" i="8"/>
  <c r="I440" i="8"/>
  <c r="E440" i="8"/>
  <c r="C440" i="8"/>
  <c r="M440" i="8"/>
  <c r="H440" i="8"/>
  <c r="L440" i="8"/>
  <c r="F440" i="8"/>
  <c r="A442" i="8"/>
  <c r="B441" i="8"/>
  <c r="L441" i="8" l="1"/>
  <c r="K441" i="8"/>
  <c r="F441" i="8"/>
  <c r="G441" i="8"/>
  <c r="J441" i="8"/>
  <c r="M441" i="8"/>
  <c r="N441" i="8"/>
  <c r="D441" i="8"/>
  <c r="H441" i="8"/>
  <c r="C441" i="8"/>
  <c r="I441" i="8"/>
  <c r="E441" i="8"/>
  <c r="B442" i="8"/>
  <c r="A443" i="8"/>
  <c r="A444" i="8" l="1"/>
  <c r="B443" i="8"/>
  <c r="E442" i="8"/>
  <c r="C442" i="8"/>
  <c r="M442" i="8"/>
  <c r="L442" i="8"/>
  <c r="N442" i="8"/>
  <c r="F442" i="8"/>
  <c r="G442" i="8"/>
  <c r="D442" i="8"/>
  <c r="K442" i="8"/>
  <c r="J442" i="8"/>
  <c r="I442" i="8"/>
  <c r="H442" i="8"/>
  <c r="D443" i="8" l="1"/>
  <c r="I443" i="8"/>
  <c r="G443" i="8"/>
  <c r="M443" i="8"/>
  <c r="C443" i="8"/>
  <c r="L443" i="8"/>
  <c r="N443" i="8"/>
  <c r="K443" i="8"/>
  <c r="F443" i="8"/>
  <c r="E443" i="8"/>
  <c r="H443" i="8"/>
  <c r="J443" i="8"/>
  <c r="B444" i="8"/>
  <c r="A445" i="8"/>
  <c r="B445" i="8" l="1"/>
  <c r="A446" i="8"/>
  <c r="C444" i="8"/>
  <c r="J444" i="8"/>
  <c r="H444" i="8"/>
  <c r="L444" i="8"/>
  <c r="N444" i="8"/>
  <c r="D444" i="8"/>
  <c r="M444" i="8"/>
  <c r="E444" i="8"/>
  <c r="I444" i="8"/>
  <c r="F444" i="8"/>
  <c r="K444" i="8"/>
  <c r="G444" i="8"/>
  <c r="A447" i="8" l="1"/>
  <c r="B446" i="8"/>
  <c r="G445" i="8"/>
  <c r="F445" i="8"/>
  <c r="J445" i="8"/>
  <c r="E445" i="8"/>
  <c r="K445" i="8"/>
  <c r="H445" i="8"/>
  <c r="L445" i="8"/>
  <c r="D445" i="8"/>
  <c r="I445" i="8"/>
  <c r="M445" i="8"/>
  <c r="C445" i="8"/>
  <c r="N445" i="8"/>
  <c r="J446" i="8" l="1"/>
  <c r="C446" i="8"/>
  <c r="I446" i="8"/>
  <c r="D446" i="8"/>
  <c r="H446" i="8"/>
  <c r="N446" i="8"/>
  <c r="L446" i="8"/>
  <c r="M446" i="8"/>
  <c r="E446" i="8"/>
  <c r="F446" i="8"/>
  <c r="G446" i="8"/>
  <c r="K446" i="8"/>
  <c r="B447" i="8"/>
  <c r="A448" i="8"/>
  <c r="B448" i="8" l="1"/>
  <c r="A449" i="8"/>
  <c r="G447" i="8"/>
  <c r="M447" i="8"/>
  <c r="K447" i="8"/>
  <c r="I447" i="8"/>
  <c r="D447" i="8"/>
  <c r="N447" i="8"/>
  <c r="F447" i="8"/>
  <c r="C447" i="8"/>
  <c r="H447" i="8"/>
  <c r="E447" i="8"/>
  <c r="J447" i="8"/>
  <c r="L447" i="8"/>
  <c r="B449" i="8" l="1"/>
  <c r="A450" i="8"/>
  <c r="N448" i="8"/>
  <c r="E448" i="8"/>
  <c r="F448" i="8"/>
  <c r="K448" i="8"/>
  <c r="D448" i="8"/>
  <c r="I448" i="8"/>
  <c r="H448" i="8"/>
  <c r="J448" i="8"/>
  <c r="M448" i="8"/>
  <c r="L448" i="8"/>
  <c r="G448" i="8"/>
  <c r="C448" i="8"/>
  <c r="A451" i="8" l="1"/>
  <c r="B450" i="8"/>
  <c r="H449" i="8"/>
  <c r="F449" i="8"/>
  <c r="E449" i="8"/>
  <c r="D449" i="8"/>
  <c r="C449" i="8"/>
  <c r="I449" i="8"/>
  <c r="J449" i="8"/>
  <c r="L449" i="8"/>
  <c r="N449" i="8"/>
  <c r="G449" i="8"/>
  <c r="K449" i="8"/>
  <c r="M449" i="8"/>
  <c r="E450" i="8" l="1"/>
  <c r="M450" i="8"/>
  <c r="I450" i="8"/>
  <c r="N450" i="8"/>
  <c r="J450" i="8"/>
  <c r="D450" i="8"/>
  <c r="K450" i="8"/>
  <c r="G450" i="8"/>
  <c r="H450" i="8"/>
  <c r="L450" i="8"/>
  <c r="C450" i="8"/>
  <c r="F450" i="8"/>
  <c r="B451" i="8"/>
  <c r="A452" i="8"/>
  <c r="A453" i="8" l="1"/>
  <c r="B452" i="8"/>
  <c r="H451" i="8"/>
  <c r="C451" i="8"/>
  <c r="I451" i="8"/>
  <c r="D451" i="8"/>
  <c r="G451" i="8"/>
  <c r="K451" i="8"/>
  <c r="J451" i="8"/>
  <c r="F451" i="8"/>
  <c r="E451" i="8"/>
  <c r="L451" i="8"/>
  <c r="M451" i="8"/>
  <c r="N451" i="8"/>
  <c r="H452" i="8" l="1"/>
  <c r="L452" i="8"/>
  <c r="G452" i="8"/>
  <c r="C452" i="8"/>
  <c r="N452" i="8"/>
  <c r="K452" i="8"/>
  <c r="J452" i="8"/>
  <c r="I452" i="8"/>
  <c r="D452" i="8"/>
  <c r="E452" i="8"/>
  <c r="M452" i="8"/>
  <c r="F452" i="8"/>
  <c r="B453" i="8"/>
  <c r="A454" i="8"/>
  <c r="B454" i="8" l="1"/>
  <c r="A455" i="8"/>
  <c r="J453" i="8"/>
  <c r="L453" i="8"/>
  <c r="G453" i="8"/>
  <c r="N453" i="8"/>
  <c r="M453" i="8"/>
  <c r="H453" i="8"/>
  <c r="F453" i="8"/>
  <c r="E453" i="8"/>
  <c r="K453" i="8"/>
  <c r="D453" i="8"/>
  <c r="C453" i="8"/>
  <c r="I453" i="8"/>
  <c r="B455" i="8" l="1"/>
  <c r="A456" i="8"/>
  <c r="G454" i="8"/>
  <c r="J454" i="8"/>
  <c r="K454" i="8"/>
  <c r="M454" i="8"/>
  <c r="E454" i="8"/>
  <c r="F454" i="8"/>
  <c r="C454" i="8"/>
  <c r="L454" i="8"/>
  <c r="D454" i="8"/>
  <c r="H454" i="8"/>
  <c r="N454" i="8"/>
  <c r="I454" i="8"/>
  <c r="A457" i="8" l="1"/>
  <c r="B456" i="8"/>
  <c r="C455" i="8"/>
  <c r="F455" i="8"/>
  <c r="K455" i="8"/>
  <c r="N455" i="8"/>
  <c r="L455" i="8"/>
  <c r="D455" i="8"/>
  <c r="E455" i="8"/>
  <c r="H455" i="8"/>
  <c r="I455" i="8"/>
  <c r="G455" i="8"/>
  <c r="M455" i="8"/>
  <c r="J455" i="8"/>
  <c r="F456" i="8" l="1"/>
  <c r="G456" i="8"/>
  <c r="E456" i="8"/>
  <c r="K456" i="8"/>
  <c r="M456" i="8"/>
  <c r="C456" i="8"/>
  <c r="I456" i="8"/>
  <c r="H456" i="8"/>
  <c r="D456" i="8"/>
  <c r="L456" i="8"/>
  <c r="J456" i="8"/>
  <c r="N456" i="8"/>
  <c r="A458" i="8"/>
  <c r="B457" i="8"/>
  <c r="M457" i="8" l="1"/>
  <c r="D457" i="8"/>
  <c r="H457" i="8"/>
  <c r="J457" i="8"/>
  <c r="N457" i="8"/>
  <c r="F457" i="8"/>
  <c r="G457" i="8"/>
  <c r="L457" i="8"/>
  <c r="K457" i="8"/>
  <c r="E457" i="8"/>
  <c r="I457" i="8"/>
  <c r="C457" i="8"/>
  <c r="B458" i="8"/>
  <c r="A459" i="8"/>
  <c r="A460" i="8" l="1"/>
  <c r="B459" i="8"/>
  <c r="J458" i="8"/>
  <c r="N458" i="8"/>
  <c r="H458" i="8"/>
  <c r="L458" i="8"/>
  <c r="G458" i="8"/>
  <c r="M458" i="8"/>
  <c r="E458" i="8"/>
  <c r="K458" i="8"/>
  <c r="C458" i="8"/>
  <c r="D458" i="8"/>
  <c r="I458" i="8"/>
  <c r="F458" i="8"/>
  <c r="H459" i="8" l="1"/>
  <c r="F459" i="8"/>
  <c r="I459" i="8"/>
  <c r="D459" i="8"/>
  <c r="C459" i="8"/>
  <c r="G459" i="8"/>
  <c r="M459" i="8"/>
  <c r="N459" i="8"/>
  <c r="L459" i="8"/>
  <c r="K459" i="8"/>
  <c r="E459" i="8"/>
  <c r="J459" i="8"/>
  <c r="A461" i="8"/>
  <c r="B460" i="8"/>
  <c r="H460" i="8" l="1"/>
  <c r="K460" i="8"/>
  <c r="E460" i="8"/>
  <c r="C460" i="8"/>
  <c r="D460" i="8"/>
  <c r="J460" i="8"/>
  <c r="F460" i="8"/>
  <c r="I460" i="8"/>
  <c r="N460" i="8"/>
  <c r="G460" i="8"/>
  <c r="M460" i="8"/>
  <c r="L460" i="8"/>
  <c r="B461" i="8"/>
  <c r="A462" i="8"/>
  <c r="A463" i="8" l="1"/>
  <c r="B462" i="8"/>
  <c r="M461" i="8"/>
  <c r="D461" i="8"/>
  <c r="G461" i="8"/>
  <c r="C461" i="8"/>
  <c r="F461" i="8"/>
  <c r="I461" i="8"/>
  <c r="L461" i="8"/>
  <c r="N461" i="8"/>
  <c r="K461" i="8"/>
  <c r="H461" i="8"/>
  <c r="J461" i="8"/>
  <c r="E461" i="8"/>
  <c r="M462" i="8" l="1"/>
  <c r="L462" i="8"/>
  <c r="G462" i="8"/>
  <c r="H462" i="8"/>
  <c r="F462" i="8"/>
  <c r="E462" i="8"/>
  <c r="J462" i="8"/>
  <c r="K462" i="8"/>
  <c r="I462" i="8"/>
  <c r="D462" i="8"/>
  <c r="N462" i="8"/>
  <c r="C462" i="8"/>
  <c r="A464" i="8"/>
  <c r="B463" i="8"/>
  <c r="C463" i="8" l="1"/>
  <c r="F463" i="8"/>
  <c r="I463" i="8"/>
  <c r="J463" i="8"/>
  <c r="E463" i="8"/>
  <c r="K463" i="8"/>
  <c r="M463" i="8"/>
  <c r="H463" i="8"/>
  <c r="N463" i="8"/>
  <c r="D463" i="8"/>
  <c r="L463" i="8"/>
  <c r="G463" i="8"/>
  <c r="A465" i="8"/>
  <c r="B464" i="8"/>
  <c r="A466" i="8" l="1"/>
  <c r="B465" i="8"/>
  <c r="M464" i="8"/>
  <c r="J464" i="8"/>
  <c r="N464" i="8"/>
  <c r="I464" i="8"/>
  <c r="C464" i="8"/>
  <c r="E464" i="8"/>
  <c r="F464" i="8"/>
  <c r="H464" i="8"/>
  <c r="L464" i="8"/>
  <c r="G464" i="8"/>
  <c r="D464" i="8"/>
  <c r="K464" i="8"/>
  <c r="L465" i="8" l="1"/>
  <c r="J465" i="8"/>
  <c r="E465" i="8"/>
  <c r="M465" i="8"/>
  <c r="N465" i="8"/>
  <c r="C465" i="8"/>
  <c r="K465" i="8"/>
  <c r="H465" i="8"/>
  <c r="G465" i="8"/>
  <c r="D465" i="8"/>
  <c r="F465" i="8"/>
  <c r="I465" i="8"/>
  <c r="A467" i="8"/>
  <c r="B466" i="8"/>
  <c r="M466" i="8" l="1"/>
  <c r="H466" i="8"/>
  <c r="E466" i="8"/>
  <c r="F466" i="8"/>
  <c r="K466" i="8"/>
  <c r="C466" i="8"/>
  <c r="I466" i="8"/>
  <c r="G466" i="8"/>
  <c r="N466" i="8"/>
  <c r="D466" i="8"/>
  <c r="L466" i="8"/>
  <c r="J466" i="8"/>
  <c r="B467" i="8"/>
  <c r="A468" i="8"/>
  <c r="B468" i="8" l="1"/>
  <c r="A469" i="8"/>
  <c r="N467" i="8"/>
  <c r="H467" i="8"/>
  <c r="C467" i="8"/>
  <c r="J467" i="8"/>
  <c r="L467" i="8"/>
  <c r="F467" i="8"/>
  <c r="D467" i="8"/>
  <c r="M467" i="8"/>
  <c r="K467" i="8"/>
  <c r="E467" i="8"/>
  <c r="I467" i="8"/>
  <c r="G467" i="8"/>
  <c r="A470" i="8" l="1"/>
  <c r="B469" i="8"/>
  <c r="J468" i="8"/>
  <c r="M468" i="8"/>
  <c r="G468" i="8"/>
  <c r="F468" i="8"/>
  <c r="K468" i="8"/>
  <c r="L468" i="8"/>
  <c r="H468" i="8"/>
  <c r="N468" i="8"/>
  <c r="C468" i="8"/>
  <c r="I468" i="8"/>
  <c r="E468" i="8"/>
  <c r="D468" i="8"/>
  <c r="I469" i="8" l="1"/>
  <c r="N469" i="8"/>
  <c r="D469" i="8"/>
  <c r="H469" i="8"/>
  <c r="M469" i="8"/>
  <c r="K469" i="8"/>
  <c r="G469" i="8"/>
  <c r="F469" i="8"/>
  <c r="C469" i="8"/>
  <c r="L469" i="8"/>
  <c r="J469" i="8"/>
  <c r="E469" i="8"/>
  <c r="B470" i="8"/>
  <c r="A471" i="8"/>
  <c r="A472" i="8" l="1"/>
  <c r="B471" i="8"/>
  <c r="M470" i="8"/>
  <c r="F470" i="8"/>
  <c r="E470" i="8"/>
  <c r="L470" i="8"/>
  <c r="G470" i="8"/>
  <c r="C470" i="8"/>
  <c r="H470" i="8"/>
  <c r="N470" i="8"/>
  <c r="K470" i="8"/>
  <c r="D470" i="8"/>
  <c r="I470" i="8"/>
  <c r="J470" i="8"/>
  <c r="I471" i="8" l="1"/>
  <c r="H471" i="8"/>
  <c r="M471" i="8"/>
  <c r="L471" i="8"/>
  <c r="J471" i="8"/>
  <c r="F471" i="8"/>
  <c r="D471" i="8"/>
  <c r="E471" i="8"/>
  <c r="C471" i="8"/>
  <c r="G471" i="8"/>
  <c r="K471" i="8"/>
  <c r="N471" i="8"/>
  <c r="B472" i="8"/>
  <c r="A473" i="8"/>
  <c r="B473" i="8" l="1"/>
  <c r="A474" i="8"/>
  <c r="G472" i="8"/>
  <c r="D472" i="8"/>
  <c r="C472" i="8"/>
  <c r="K472" i="8"/>
  <c r="F472" i="8"/>
  <c r="M472" i="8"/>
  <c r="J472" i="8"/>
  <c r="H472" i="8"/>
  <c r="N472" i="8"/>
  <c r="E472" i="8"/>
  <c r="I472" i="8"/>
  <c r="L472" i="8"/>
  <c r="B474" i="8" l="1"/>
  <c r="A475" i="8"/>
  <c r="M473" i="8"/>
  <c r="C473" i="8"/>
  <c r="D473" i="8"/>
  <c r="N473" i="8"/>
  <c r="F473" i="8"/>
  <c r="E473" i="8"/>
  <c r="L473" i="8"/>
  <c r="J473" i="8"/>
  <c r="H473" i="8"/>
  <c r="I473" i="8"/>
  <c r="G473" i="8"/>
  <c r="K473" i="8"/>
  <c r="B475" i="8" l="1"/>
  <c r="A476" i="8"/>
  <c r="H474" i="8"/>
  <c r="J474" i="8"/>
  <c r="L474" i="8"/>
  <c r="E474" i="8"/>
  <c r="K474" i="8"/>
  <c r="M474" i="8"/>
  <c r="G474" i="8"/>
  <c r="F474" i="8"/>
  <c r="D474" i="8"/>
  <c r="N474" i="8"/>
  <c r="I474" i="8"/>
  <c r="C474" i="8"/>
  <c r="A477" i="8" l="1"/>
  <c r="B476" i="8"/>
  <c r="E475" i="8"/>
  <c r="G475" i="8"/>
  <c r="F475" i="8"/>
  <c r="J475" i="8"/>
  <c r="M475" i="8"/>
  <c r="K475" i="8"/>
  <c r="N475" i="8"/>
  <c r="I475" i="8"/>
  <c r="D475" i="8"/>
  <c r="H475" i="8"/>
  <c r="C475" i="8"/>
  <c r="L475" i="8"/>
  <c r="I476" i="8" l="1"/>
  <c r="N476" i="8"/>
  <c r="E476" i="8"/>
  <c r="J476" i="8"/>
  <c r="D476" i="8"/>
  <c r="K476" i="8"/>
  <c r="G476" i="8"/>
  <c r="C476" i="8"/>
  <c r="L476" i="8"/>
  <c r="H476" i="8"/>
  <c r="M476" i="8"/>
  <c r="F476" i="8"/>
  <c r="B477" i="8"/>
  <c r="A478" i="8"/>
  <c r="B478" i="8" l="1"/>
  <c r="A479" i="8"/>
  <c r="I477" i="8"/>
  <c r="M477" i="8"/>
  <c r="F477" i="8"/>
  <c r="C477" i="8"/>
  <c r="K477" i="8"/>
  <c r="G477" i="8"/>
  <c r="H477" i="8"/>
  <c r="D477" i="8"/>
  <c r="E477" i="8"/>
  <c r="N477" i="8"/>
  <c r="L477" i="8"/>
  <c r="J477" i="8"/>
  <c r="A480" i="8" l="1"/>
  <c r="B479" i="8"/>
  <c r="C478" i="8"/>
  <c r="F478" i="8"/>
  <c r="K478" i="8"/>
  <c r="J478" i="8"/>
  <c r="H478" i="8"/>
  <c r="L478" i="8"/>
  <c r="N478" i="8"/>
  <c r="M478" i="8"/>
  <c r="D478" i="8"/>
  <c r="I478" i="8"/>
  <c r="G478" i="8"/>
  <c r="E478" i="8"/>
  <c r="D479" i="8" l="1"/>
  <c r="I479" i="8"/>
  <c r="L479" i="8"/>
  <c r="E479" i="8"/>
  <c r="K479" i="8"/>
  <c r="M479" i="8"/>
  <c r="J479" i="8"/>
  <c r="C479" i="8"/>
  <c r="G479" i="8"/>
  <c r="F479" i="8"/>
  <c r="H479" i="8"/>
  <c r="N479" i="8"/>
  <c r="A481" i="8"/>
  <c r="B480" i="8"/>
  <c r="H480" i="8" l="1"/>
  <c r="G480" i="8"/>
  <c r="M480" i="8"/>
  <c r="L480" i="8"/>
  <c r="F480" i="8"/>
  <c r="E480" i="8"/>
  <c r="N480" i="8"/>
  <c r="J480" i="8"/>
  <c r="K480" i="8"/>
  <c r="C480" i="8"/>
  <c r="D480" i="8"/>
  <c r="I480" i="8"/>
  <c r="A482" i="8"/>
  <c r="B481" i="8"/>
  <c r="F481" i="8" l="1"/>
  <c r="J481" i="8"/>
  <c r="L481" i="8"/>
  <c r="E481" i="8"/>
  <c r="N481" i="8"/>
  <c r="G481" i="8"/>
  <c r="K481" i="8"/>
  <c r="I481" i="8"/>
  <c r="H481" i="8"/>
  <c r="D481" i="8"/>
  <c r="C481" i="8"/>
  <c r="M481" i="8"/>
  <c r="A483" i="8"/>
  <c r="B482" i="8"/>
  <c r="K482" i="8" l="1"/>
  <c r="G482" i="8"/>
  <c r="L482" i="8"/>
  <c r="D482" i="8"/>
  <c r="I482" i="8"/>
  <c r="M482" i="8"/>
  <c r="N482" i="8"/>
  <c r="J482" i="8"/>
  <c r="F482" i="8"/>
  <c r="H482" i="8"/>
  <c r="C482" i="8"/>
  <c r="E482" i="8"/>
  <c r="B483" i="8"/>
  <c r="A484" i="8"/>
  <c r="A485" i="8" l="1"/>
  <c r="B484" i="8"/>
  <c r="I483" i="8"/>
  <c r="C483" i="8"/>
  <c r="N483" i="8"/>
  <c r="K483" i="8"/>
  <c r="J483" i="8"/>
  <c r="F483" i="8"/>
  <c r="H483" i="8"/>
  <c r="D483" i="8"/>
  <c r="L483" i="8"/>
  <c r="E483" i="8"/>
  <c r="M483" i="8"/>
  <c r="G483" i="8"/>
  <c r="D484" i="8" l="1"/>
  <c r="G484" i="8"/>
  <c r="K484" i="8"/>
  <c r="J484" i="8"/>
  <c r="F484" i="8"/>
  <c r="E484" i="8"/>
  <c r="I484" i="8"/>
  <c r="L484" i="8"/>
  <c r="M484" i="8"/>
  <c r="C484" i="8"/>
  <c r="H484" i="8"/>
  <c r="N484" i="8"/>
  <c r="B485" i="8"/>
  <c r="A486" i="8"/>
  <c r="A487" i="8" l="1"/>
  <c r="B486" i="8"/>
  <c r="L485" i="8"/>
  <c r="D485" i="8"/>
  <c r="G485" i="8"/>
  <c r="N485" i="8"/>
  <c r="F485" i="8"/>
  <c r="E485" i="8"/>
  <c r="M485" i="8"/>
  <c r="H485" i="8"/>
  <c r="J485" i="8"/>
  <c r="C485" i="8"/>
  <c r="K485" i="8"/>
  <c r="I485" i="8"/>
  <c r="G486" i="8" l="1"/>
  <c r="M486" i="8"/>
  <c r="D486" i="8"/>
  <c r="K486" i="8"/>
  <c r="J486" i="8"/>
  <c r="C486" i="8"/>
  <c r="I486" i="8"/>
  <c r="E486" i="8"/>
  <c r="L486" i="8"/>
  <c r="H486" i="8"/>
  <c r="N486" i="8"/>
  <c r="F486" i="8"/>
  <c r="A488" i="8"/>
  <c r="B487" i="8"/>
  <c r="D487" i="8" l="1"/>
  <c r="L487" i="8"/>
  <c r="E487" i="8"/>
  <c r="C487" i="8"/>
  <c r="G487" i="8"/>
  <c r="N487" i="8"/>
  <c r="I487" i="8"/>
  <c r="F487" i="8"/>
  <c r="K487" i="8"/>
  <c r="H487" i="8"/>
  <c r="J487" i="8"/>
  <c r="M487" i="8"/>
  <c r="B488" i="8"/>
  <c r="A489" i="8"/>
  <c r="A490" i="8" l="1"/>
  <c r="B489" i="8"/>
  <c r="M488" i="8"/>
  <c r="H488" i="8"/>
  <c r="K488" i="8"/>
  <c r="G488" i="8"/>
  <c r="D488" i="8"/>
  <c r="J488" i="8"/>
  <c r="C488" i="8"/>
  <c r="I488" i="8"/>
  <c r="E488" i="8"/>
  <c r="L488" i="8"/>
  <c r="F488" i="8"/>
  <c r="N488" i="8"/>
  <c r="G489" i="8" l="1"/>
  <c r="L489" i="8"/>
  <c r="C489" i="8"/>
  <c r="I489" i="8"/>
  <c r="D489" i="8"/>
  <c r="E489" i="8"/>
  <c r="H489" i="8"/>
  <c r="K489" i="8"/>
  <c r="M489" i="8"/>
  <c r="N489" i="8"/>
  <c r="F489" i="8"/>
  <c r="J489" i="8"/>
  <c r="A491" i="8"/>
  <c r="B490" i="8"/>
  <c r="I490" i="8" l="1"/>
  <c r="N490" i="8"/>
  <c r="D490" i="8"/>
  <c r="C490" i="8"/>
  <c r="H490" i="8"/>
  <c r="F490" i="8"/>
  <c r="G490" i="8"/>
  <c r="K490" i="8"/>
  <c r="L490" i="8"/>
  <c r="E490" i="8"/>
  <c r="M490" i="8"/>
  <c r="J490" i="8"/>
  <c r="A492" i="8"/>
  <c r="B491" i="8"/>
  <c r="M491" i="8" l="1"/>
  <c r="G491" i="8"/>
  <c r="H491" i="8"/>
  <c r="D491" i="8"/>
  <c r="F491" i="8"/>
  <c r="N491" i="8"/>
  <c r="C491" i="8"/>
  <c r="L491" i="8"/>
  <c r="I491" i="8"/>
  <c r="K491" i="8"/>
  <c r="J491" i="8"/>
  <c r="E491" i="8"/>
  <c r="B492" i="8"/>
  <c r="A493" i="8"/>
  <c r="A494" i="8" l="1"/>
  <c r="B493" i="8"/>
  <c r="G492" i="8"/>
  <c r="F492" i="8"/>
  <c r="L492" i="8"/>
  <c r="I492" i="8"/>
  <c r="K492" i="8"/>
  <c r="D492" i="8"/>
  <c r="H492" i="8"/>
  <c r="M492" i="8"/>
  <c r="E492" i="8"/>
  <c r="J492" i="8"/>
  <c r="C492" i="8"/>
  <c r="N492" i="8"/>
  <c r="E493" i="8" l="1"/>
  <c r="H493" i="8"/>
  <c r="D493" i="8"/>
  <c r="G493" i="8"/>
  <c r="F493" i="8"/>
  <c r="M493" i="8"/>
  <c r="J493" i="8"/>
  <c r="K493" i="8"/>
  <c r="I493" i="8"/>
  <c r="L493" i="8"/>
  <c r="N493" i="8"/>
  <c r="C493" i="8"/>
  <c r="A495" i="8"/>
  <c r="B494" i="8"/>
  <c r="M494" i="8" l="1"/>
  <c r="D494" i="8"/>
  <c r="K494" i="8"/>
  <c r="L494" i="8"/>
  <c r="I494" i="8"/>
  <c r="G494" i="8"/>
  <c r="C494" i="8"/>
  <c r="N494" i="8"/>
  <c r="J494" i="8"/>
  <c r="E494" i="8"/>
  <c r="H494" i="8"/>
  <c r="F494" i="8"/>
  <c r="A496" i="8"/>
  <c r="B495" i="8"/>
  <c r="K495" i="8" l="1"/>
  <c r="F495" i="8"/>
  <c r="C495" i="8"/>
  <c r="I495" i="8"/>
  <c r="M495" i="8"/>
  <c r="L495" i="8"/>
  <c r="H495" i="8"/>
  <c r="E495" i="8"/>
  <c r="D495" i="8"/>
  <c r="N495" i="8"/>
  <c r="G495" i="8"/>
  <c r="J495" i="8"/>
  <c r="B496" i="8"/>
  <c r="A497" i="8"/>
  <c r="B497" i="8" l="1"/>
  <c r="A498" i="8"/>
  <c r="D496" i="8"/>
  <c r="N496" i="8"/>
  <c r="H496" i="8"/>
  <c r="F496" i="8"/>
  <c r="I496" i="8"/>
  <c r="L496" i="8"/>
  <c r="G496" i="8"/>
  <c r="C496" i="8"/>
  <c r="K496" i="8"/>
  <c r="M496" i="8"/>
  <c r="J496" i="8"/>
  <c r="E496" i="8"/>
  <c r="B498" i="8" l="1"/>
  <c r="A499" i="8"/>
  <c r="N497" i="8"/>
  <c r="K497" i="8"/>
  <c r="L497" i="8"/>
  <c r="E497" i="8"/>
  <c r="J497" i="8"/>
  <c r="D497" i="8"/>
  <c r="G497" i="8"/>
  <c r="C497" i="8"/>
  <c r="I497" i="8"/>
  <c r="F497" i="8"/>
  <c r="M497" i="8"/>
  <c r="H497" i="8"/>
  <c r="B499" i="8" l="1"/>
  <c r="A500" i="8"/>
  <c r="L498" i="8"/>
  <c r="J498" i="8"/>
  <c r="D498" i="8"/>
  <c r="E498" i="8"/>
  <c r="N498" i="8"/>
  <c r="M498" i="8"/>
  <c r="H498" i="8"/>
  <c r="F498" i="8"/>
  <c r="K498" i="8"/>
  <c r="C498" i="8"/>
  <c r="G498" i="8"/>
  <c r="I498" i="8"/>
  <c r="A501" i="8" l="1"/>
  <c r="B500" i="8"/>
  <c r="F499" i="8"/>
  <c r="I499" i="8"/>
  <c r="H499" i="8"/>
  <c r="J499" i="8"/>
  <c r="L499" i="8"/>
  <c r="D499" i="8"/>
  <c r="C499" i="8"/>
  <c r="G499" i="8"/>
  <c r="E499" i="8"/>
  <c r="M499" i="8"/>
  <c r="N499" i="8"/>
  <c r="K499" i="8"/>
  <c r="N500" i="8" l="1"/>
  <c r="G500" i="8"/>
  <c r="M500" i="8"/>
  <c r="C500" i="8"/>
  <c r="I500" i="8"/>
  <c r="L500" i="8"/>
  <c r="K500" i="8"/>
  <c r="H500" i="8"/>
  <c r="J500" i="8"/>
  <c r="F500" i="8"/>
  <c r="E500" i="8"/>
  <c r="D500" i="8"/>
  <c r="A502" i="8"/>
  <c r="B501" i="8"/>
  <c r="D501" i="8" l="1"/>
  <c r="N501" i="8"/>
  <c r="M501" i="8"/>
  <c r="H501" i="8"/>
  <c r="I501" i="8"/>
  <c r="E501" i="8"/>
  <c r="C501" i="8"/>
  <c r="K501" i="8"/>
  <c r="L501" i="8"/>
  <c r="F501" i="8"/>
  <c r="G501" i="8"/>
  <c r="J501" i="8"/>
  <c r="A503" i="8"/>
  <c r="B502" i="8"/>
  <c r="J502" i="8" l="1"/>
  <c r="C502" i="8"/>
  <c r="M502" i="8"/>
  <c r="I502" i="8"/>
  <c r="H502" i="8"/>
  <c r="F502" i="8"/>
  <c r="N502" i="8"/>
  <c r="K502" i="8"/>
  <c r="D502" i="8"/>
  <c r="G502" i="8"/>
  <c r="E502" i="8"/>
  <c r="L502" i="8"/>
  <c r="A504" i="8"/>
  <c r="B503" i="8"/>
  <c r="L503" i="8" l="1"/>
  <c r="I503" i="8"/>
  <c r="E503" i="8"/>
  <c r="N503" i="8"/>
  <c r="G503" i="8"/>
  <c r="C503" i="8"/>
  <c r="M503" i="8"/>
  <c r="H503" i="8"/>
  <c r="F503" i="8"/>
  <c r="K503" i="8"/>
  <c r="D503" i="8"/>
  <c r="J503" i="8"/>
  <c r="B504" i="8"/>
  <c r="A505" i="8"/>
  <c r="B505" i="8" l="1"/>
  <c r="A506" i="8"/>
  <c r="L504" i="8"/>
  <c r="D504" i="8"/>
  <c r="K504" i="8"/>
  <c r="C504" i="8"/>
  <c r="I504" i="8"/>
  <c r="G504" i="8"/>
  <c r="F504" i="8"/>
  <c r="N504" i="8"/>
  <c r="J504" i="8"/>
  <c r="M504" i="8"/>
  <c r="H504" i="8"/>
  <c r="E504" i="8"/>
  <c r="B506" i="8" l="1"/>
  <c r="A507" i="8"/>
  <c r="C505" i="8"/>
  <c r="G505" i="8"/>
  <c r="J505" i="8"/>
  <c r="D505" i="8"/>
  <c r="L505" i="8"/>
  <c r="E505" i="8"/>
  <c r="N505" i="8"/>
  <c r="M505" i="8"/>
  <c r="K505" i="8"/>
  <c r="I505" i="8"/>
  <c r="H505" i="8"/>
  <c r="F505" i="8"/>
  <c r="B507" i="8" l="1"/>
  <c r="A508" i="8"/>
  <c r="J506" i="8"/>
  <c r="L506" i="8"/>
  <c r="I506" i="8"/>
  <c r="H506" i="8"/>
  <c r="G506" i="8"/>
  <c r="D506" i="8"/>
  <c r="F506" i="8"/>
  <c r="E506" i="8"/>
  <c r="K506" i="8"/>
  <c r="N506" i="8"/>
  <c r="C506" i="8"/>
  <c r="M506" i="8"/>
  <c r="A509" i="8" l="1"/>
  <c r="B508" i="8"/>
  <c r="M507" i="8"/>
  <c r="I507" i="8"/>
  <c r="F507" i="8"/>
  <c r="N507" i="8"/>
  <c r="L507" i="8"/>
  <c r="C507" i="8"/>
  <c r="K507" i="8"/>
  <c r="G507" i="8"/>
  <c r="J507" i="8"/>
  <c r="E507" i="8"/>
  <c r="H507" i="8"/>
  <c r="D507" i="8"/>
  <c r="E508" i="8" l="1"/>
  <c r="J508" i="8"/>
  <c r="L508" i="8"/>
  <c r="I508" i="8"/>
  <c r="G508" i="8"/>
  <c r="M508" i="8"/>
  <c r="D508" i="8"/>
  <c r="F508" i="8"/>
  <c r="N508" i="8"/>
  <c r="H508" i="8"/>
  <c r="C508" i="8"/>
  <c r="K508" i="8"/>
  <c r="A510" i="8"/>
  <c r="B509" i="8"/>
  <c r="K509" i="8" l="1"/>
  <c r="H509" i="8"/>
  <c r="L509" i="8"/>
  <c r="D509" i="8"/>
  <c r="G509" i="8"/>
  <c r="N509" i="8"/>
  <c r="I509" i="8"/>
  <c r="C509" i="8"/>
  <c r="J509" i="8"/>
  <c r="M509" i="8"/>
  <c r="F509" i="8"/>
  <c r="E509" i="8"/>
  <c r="A511" i="8"/>
  <c r="B510" i="8"/>
  <c r="J510" i="8" l="1"/>
  <c r="G510" i="8"/>
  <c r="M510" i="8"/>
  <c r="E510" i="8"/>
  <c r="N510" i="8"/>
  <c r="D510" i="8"/>
  <c r="F510" i="8"/>
  <c r="K510" i="8"/>
  <c r="I510" i="8"/>
  <c r="H510" i="8"/>
  <c r="C510" i="8"/>
  <c r="L510" i="8"/>
  <c r="B511" i="8"/>
  <c r="A512" i="8"/>
  <c r="B512" i="8" l="1"/>
  <c r="A513" i="8"/>
  <c r="G511" i="8"/>
  <c r="C511" i="8"/>
  <c r="J511" i="8"/>
  <c r="K511" i="8"/>
  <c r="I511" i="8"/>
  <c r="E511" i="8"/>
  <c r="L511" i="8"/>
  <c r="F511" i="8"/>
  <c r="D511" i="8"/>
  <c r="H511" i="8"/>
  <c r="N511" i="8"/>
  <c r="M511" i="8"/>
  <c r="A514" i="8" l="1"/>
  <c r="B513" i="8"/>
  <c r="I512" i="8"/>
  <c r="K512" i="8"/>
  <c r="H512" i="8"/>
  <c r="J512" i="8"/>
  <c r="F512" i="8"/>
  <c r="M512" i="8"/>
  <c r="C512" i="8"/>
  <c r="N512" i="8"/>
  <c r="G512" i="8"/>
  <c r="L512" i="8"/>
  <c r="D512" i="8"/>
  <c r="E512" i="8"/>
  <c r="J513" i="8" l="1"/>
  <c r="G513" i="8"/>
  <c r="K513" i="8"/>
  <c r="D513" i="8"/>
  <c r="M513" i="8"/>
  <c r="H513" i="8"/>
  <c r="F513" i="8"/>
  <c r="I513" i="8"/>
  <c r="N513" i="8"/>
  <c r="E513" i="8"/>
  <c r="L513" i="8"/>
  <c r="C513" i="8"/>
  <c r="A515" i="8"/>
  <c r="B514" i="8"/>
  <c r="M514" i="8" l="1"/>
  <c r="D514" i="8"/>
  <c r="F514" i="8"/>
  <c r="H514" i="8"/>
  <c r="C514" i="8"/>
  <c r="J514" i="8"/>
  <c r="I514" i="8"/>
  <c r="K514" i="8"/>
  <c r="L514" i="8"/>
  <c r="N514" i="8"/>
  <c r="E514" i="8"/>
  <c r="G514" i="8"/>
  <c r="A516" i="8"/>
  <c r="B515" i="8"/>
  <c r="E515" i="8" l="1"/>
  <c r="N515" i="8"/>
  <c r="I515" i="8"/>
  <c r="L515" i="8"/>
  <c r="C515" i="8"/>
  <c r="G515" i="8"/>
  <c r="F515" i="8"/>
  <c r="M515" i="8"/>
  <c r="J515" i="8"/>
  <c r="H515" i="8"/>
  <c r="K515" i="8"/>
  <c r="D515" i="8"/>
  <c r="A517" i="8"/>
  <c r="B516" i="8"/>
  <c r="K516" i="8" l="1"/>
  <c r="C516" i="8"/>
  <c r="E516" i="8"/>
  <c r="N516" i="8"/>
  <c r="H516" i="8"/>
  <c r="G516" i="8"/>
  <c r="J516" i="8"/>
  <c r="D516" i="8"/>
  <c r="L516" i="8"/>
  <c r="M516" i="8"/>
  <c r="F516" i="8"/>
  <c r="I516" i="8"/>
  <c r="A518" i="8"/>
  <c r="B517" i="8"/>
  <c r="H517" i="8" l="1"/>
  <c r="J517" i="8"/>
  <c r="D517" i="8"/>
  <c r="N517" i="8"/>
  <c r="K517" i="8"/>
  <c r="E517" i="8"/>
  <c r="C517" i="8"/>
  <c r="M517" i="8"/>
  <c r="F517" i="8"/>
  <c r="L517" i="8"/>
  <c r="G517" i="8"/>
  <c r="I517" i="8"/>
  <c r="B518" i="8"/>
  <c r="A519" i="8"/>
  <c r="A520" i="8" l="1"/>
  <c r="B519" i="8"/>
  <c r="F518" i="8"/>
  <c r="K518" i="8"/>
  <c r="M518" i="8"/>
  <c r="J518" i="8"/>
  <c r="D518" i="8"/>
  <c r="I518" i="8"/>
  <c r="C518" i="8"/>
  <c r="H518" i="8"/>
  <c r="L518" i="8"/>
  <c r="E518" i="8"/>
  <c r="N518" i="8"/>
  <c r="G518" i="8"/>
  <c r="N519" i="8" l="1"/>
  <c r="F519" i="8"/>
  <c r="D519" i="8"/>
  <c r="I519" i="8"/>
  <c r="K519" i="8"/>
  <c r="L519" i="8"/>
  <c r="J519" i="8"/>
  <c r="H519" i="8"/>
  <c r="M519" i="8"/>
  <c r="E519" i="8"/>
  <c r="G519" i="8"/>
  <c r="C519" i="8"/>
  <c r="B520" i="8"/>
  <c r="A521" i="8"/>
  <c r="A522" i="8" l="1"/>
  <c r="B521" i="8"/>
  <c r="D520" i="8"/>
  <c r="J520" i="8"/>
  <c r="G520" i="8"/>
  <c r="I520" i="8"/>
  <c r="F520" i="8"/>
  <c r="M520" i="8"/>
  <c r="N520" i="8"/>
  <c r="E520" i="8"/>
  <c r="L520" i="8"/>
  <c r="C520" i="8"/>
  <c r="K520" i="8"/>
  <c r="H520" i="8"/>
  <c r="H521" i="8" l="1"/>
  <c r="E521" i="8"/>
  <c r="K521" i="8"/>
  <c r="C521" i="8"/>
  <c r="J521" i="8"/>
  <c r="D521" i="8"/>
  <c r="G521" i="8"/>
  <c r="I521" i="8"/>
  <c r="N521" i="8"/>
  <c r="L521" i="8"/>
  <c r="F521" i="8"/>
  <c r="M521" i="8"/>
  <c r="A523" i="8"/>
  <c r="B522" i="8"/>
  <c r="C522" i="8" l="1"/>
  <c r="K522" i="8"/>
  <c r="E522" i="8"/>
  <c r="L522" i="8"/>
  <c r="H522" i="8"/>
  <c r="F522" i="8"/>
  <c r="N522" i="8"/>
  <c r="D522" i="8"/>
  <c r="J522" i="8"/>
  <c r="G522" i="8"/>
  <c r="I522" i="8"/>
  <c r="M522" i="8"/>
  <c r="B523" i="8"/>
  <c r="A524" i="8"/>
  <c r="B524" i="8" l="1"/>
  <c r="A525" i="8"/>
  <c r="F523" i="8"/>
  <c r="C523" i="8"/>
  <c r="E523" i="8"/>
  <c r="M523" i="8"/>
  <c r="I523" i="8"/>
  <c r="L523" i="8"/>
  <c r="D523" i="8"/>
  <c r="H523" i="8"/>
  <c r="K523" i="8"/>
  <c r="G523" i="8"/>
  <c r="N523" i="8"/>
  <c r="J523" i="8"/>
  <c r="B525" i="8" l="1"/>
  <c r="A526" i="8"/>
  <c r="I524" i="8"/>
  <c r="M524" i="8"/>
  <c r="K524" i="8"/>
  <c r="F524" i="8"/>
  <c r="D524" i="8"/>
  <c r="L524" i="8"/>
  <c r="H524" i="8"/>
  <c r="C524" i="8"/>
  <c r="G524" i="8"/>
  <c r="E524" i="8"/>
  <c r="N524" i="8"/>
  <c r="J524" i="8"/>
  <c r="B526" i="8" l="1"/>
  <c r="A527" i="8"/>
  <c r="L525" i="8"/>
  <c r="M525" i="8"/>
  <c r="J525" i="8"/>
  <c r="I525" i="8"/>
  <c r="D525" i="8"/>
  <c r="E525" i="8"/>
  <c r="K525" i="8"/>
  <c r="G525" i="8"/>
  <c r="C525" i="8"/>
  <c r="N525" i="8"/>
  <c r="H525" i="8"/>
  <c r="F525" i="8"/>
  <c r="A528" i="8" l="1"/>
  <c r="B527" i="8"/>
  <c r="F526" i="8"/>
  <c r="G526" i="8"/>
  <c r="K526" i="8"/>
  <c r="N526" i="8"/>
  <c r="I526" i="8"/>
  <c r="E526" i="8"/>
  <c r="H526" i="8"/>
  <c r="D526" i="8"/>
  <c r="C526" i="8"/>
  <c r="J526" i="8"/>
  <c r="M526" i="8"/>
  <c r="L526" i="8"/>
  <c r="L527" i="8" l="1"/>
  <c r="H527" i="8"/>
  <c r="I527" i="8"/>
  <c r="J527" i="8"/>
  <c r="F527" i="8"/>
  <c r="E527" i="8"/>
  <c r="M527" i="8"/>
  <c r="G527" i="8"/>
  <c r="N527" i="8"/>
  <c r="K527" i="8"/>
  <c r="C527" i="8"/>
  <c r="D527" i="8"/>
  <c r="B528" i="8"/>
  <c r="A529" i="8"/>
  <c r="B529" i="8" l="1"/>
  <c r="A530" i="8"/>
  <c r="J528" i="8"/>
  <c r="G528" i="8"/>
  <c r="I528" i="8"/>
  <c r="N528" i="8"/>
  <c r="C528" i="8"/>
  <c r="E528" i="8"/>
  <c r="L528" i="8"/>
  <c r="F528" i="8"/>
  <c r="K528" i="8"/>
  <c r="H528" i="8"/>
  <c r="M528" i="8"/>
  <c r="D528" i="8"/>
  <c r="B530" i="8" l="1"/>
  <c r="A531" i="8"/>
  <c r="N529" i="8"/>
  <c r="J529" i="8"/>
  <c r="C529" i="8"/>
  <c r="E529" i="8"/>
  <c r="I529" i="8"/>
  <c r="K529" i="8"/>
  <c r="D529" i="8"/>
  <c r="G529" i="8"/>
  <c r="L529" i="8"/>
  <c r="F529" i="8"/>
  <c r="M529" i="8"/>
  <c r="H529" i="8"/>
  <c r="B531" i="8" l="1"/>
  <c r="A532" i="8"/>
  <c r="N530" i="8"/>
  <c r="C530" i="8"/>
  <c r="L530" i="8"/>
  <c r="J530" i="8"/>
  <c r="K530" i="8"/>
  <c r="D530" i="8"/>
  <c r="I530" i="8"/>
  <c r="M530" i="8"/>
  <c r="F530" i="8"/>
  <c r="E530" i="8"/>
  <c r="H530" i="8"/>
  <c r="G530" i="8"/>
  <c r="A533" i="8" l="1"/>
  <c r="B532" i="8"/>
  <c r="D531" i="8"/>
  <c r="J531" i="8"/>
  <c r="C531" i="8"/>
  <c r="K531" i="8"/>
  <c r="F531" i="8"/>
  <c r="H531" i="8"/>
  <c r="E531" i="8"/>
  <c r="I531" i="8"/>
  <c r="G531" i="8"/>
  <c r="N531" i="8"/>
  <c r="L531" i="8"/>
  <c r="M531" i="8"/>
  <c r="K532" i="8" l="1"/>
  <c r="N532" i="8"/>
  <c r="M532" i="8"/>
  <c r="H532" i="8"/>
  <c r="C532" i="8"/>
  <c r="G532" i="8"/>
  <c r="L532" i="8"/>
  <c r="J532" i="8"/>
  <c r="D532" i="8"/>
  <c r="I532" i="8"/>
  <c r="E532" i="8"/>
  <c r="F532" i="8"/>
  <c r="A534" i="8"/>
  <c r="B533" i="8"/>
  <c r="L533" i="8" l="1"/>
  <c r="D533" i="8"/>
  <c r="C533" i="8"/>
  <c r="I533" i="8"/>
  <c r="N533" i="8"/>
  <c r="G533" i="8"/>
  <c r="J533" i="8"/>
  <c r="F533" i="8"/>
  <c r="E533" i="8"/>
  <c r="K533" i="8"/>
  <c r="M533" i="8"/>
  <c r="H533" i="8"/>
  <c r="A535" i="8"/>
  <c r="B534" i="8"/>
  <c r="C534" i="8" l="1"/>
  <c r="F534" i="8"/>
  <c r="L534" i="8"/>
  <c r="M534" i="8"/>
  <c r="I534" i="8"/>
  <c r="N534" i="8"/>
  <c r="D534" i="8"/>
  <c r="G534" i="8"/>
  <c r="H534" i="8"/>
  <c r="J534" i="8"/>
  <c r="K534" i="8"/>
  <c r="E534" i="8"/>
  <c r="B535" i="8"/>
  <c r="A536" i="8"/>
  <c r="B536" i="8" l="1"/>
  <c r="A537" i="8"/>
  <c r="L535" i="8"/>
  <c r="D535" i="8"/>
  <c r="N535" i="8"/>
  <c r="C535" i="8"/>
  <c r="E535" i="8"/>
  <c r="G535" i="8"/>
  <c r="J535" i="8"/>
  <c r="I535" i="8"/>
  <c r="K535" i="8"/>
  <c r="F535" i="8"/>
  <c r="H535" i="8"/>
  <c r="M535" i="8"/>
  <c r="B537" i="8" l="1"/>
  <c r="A538" i="8"/>
  <c r="M536" i="8"/>
  <c r="I536" i="8"/>
  <c r="N536" i="8"/>
  <c r="C536" i="8"/>
  <c r="K536" i="8"/>
  <c r="J536" i="8"/>
  <c r="E536" i="8"/>
  <c r="D536" i="8"/>
  <c r="G536" i="8"/>
  <c r="H536" i="8"/>
  <c r="F536" i="8"/>
  <c r="L536" i="8"/>
  <c r="B538" i="8" l="1"/>
  <c r="A539" i="8"/>
  <c r="E537" i="8"/>
  <c r="I537" i="8"/>
  <c r="M537" i="8"/>
  <c r="H537" i="8"/>
  <c r="L537" i="8"/>
  <c r="F537" i="8"/>
  <c r="K537" i="8"/>
  <c r="C537" i="8"/>
  <c r="N537" i="8"/>
  <c r="D537" i="8"/>
  <c r="J537" i="8"/>
  <c r="G537" i="8"/>
  <c r="A540" i="8" l="1"/>
  <c r="B539" i="8"/>
  <c r="K538" i="8"/>
  <c r="C538" i="8"/>
  <c r="M538" i="8"/>
  <c r="N538" i="8"/>
  <c r="D538" i="8"/>
  <c r="E538" i="8"/>
  <c r="J538" i="8"/>
  <c r="L538" i="8"/>
  <c r="H538" i="8"/>
  <c r="I538" i="8"/>
  <c r="G538" i="8"/>
  <c r="F538" i="8"/>
  <c r="D539" i="8" l="1"/>
  <c r="E539" i="8"/>
  <c r="F539" i="8"/>
  <c r="K539" i="8"/>
  <c r="H539" i="8"/>
  <c r="L539" i="8"/>
  <c r="C539" i="8"/>
  <c r="I539" i="8"/>
  <c r="N539" i="8"/>
  <c r="G539" i="8"/>
  <c r="J539" i="8"/>
  <c r="M539" i="8"/>
  <c r="A541" i="8"/>
  <c r="B540" i="8"/>
  <c r="C540" i="8" l="1"/>
  <c r="L540" i="8"/>
  <c r="H540" i="8"/>
  <c r="F540" i="8"/>
  <c r="N540" i="8"/>
  <c r="I540" i="8"/>
  <c r="G540" i="8"/>
  <c r="J540" i="8"/>
  <c r="D540" i="8"/>
  <c r="M540" i="8"/>
  <c r="E540" i="8"/>
  <c r="K540" i="8"/>
  <c r="B541" i="8"/>
  <c r="A542" i="8"/>
  <c r="A543" i="8" l="1"/>
  <c r="B542" i="8"/>
  <c r="C541" i="8"/>
  <c r="J541" i="8"/>
  <c r="F541" i="8"/>
  <c r="H541" i="8"/>
  <c r="L541" i="8"/>
  <c r="D541" i="8"/>
  <c r="M541" i="8"/>
  <c r="I541" i="8"/>
  <c r="K541" i="8"/>
  <c r="G541" i="8"/>
  <c r="N541" i="8"/>
  <c r="E541" i="8"/>
  <c r="D542" i="8" l="1"/>
  <c r="E542" i="8"/>
  <c r="M542" i="8"/>
  <c r="N542" i="8"/>
  <c r="K542" i="8"/>
  <c r="G542" i="8"/>
  <c r="H542" i="8"/>
  <c r="L542" i="8"/>
  <c r="C542" i="8"/>
  <c r="F542" i="8"/>
  <c r="J542" i="8"/>
  <c r="I542" i="8"/>
  <c r="A544" i="8"/>
  <c r="B543" i="8"/>
  <c r="D543" i="8" l="1"/>
  <c r="L543" i="8"/>
  <c r="H543" i="8"/>
  <c r="K543" i="8"/>
  <c r="F543" i="8"/>
  <c r="I543" i="8"/>
  <c r="E543" i="8"/>
  <c r="J543" i="8"/>
  <c r="G543" i="8"/>
  <c r="C543" i="8"/>
  <c r="M543" i="8"/>
  <c r="N543" i="8"/>
  <c r="A545" i="8"/>
  <c r="B544" i="8"/>
  <c r="L544" i="8" l="1"/>
  <c r="D544" i="8"/>
  <c r="E544" i="8"/>
  <c r="M544" i="8"/>
  <c r="J544" i="8"/>
  <c r="C544" i="8"/>
  <c r="N544" i="8"/>
  <c r="F544" i="8"/>
  <c r="K544" i="8"/>
  <c r="G544" i="8"/>
  <c r="I544" i="8"/>
  <c r="H544" i="8"/>
  <c r="B545" i="8"/>
  <c r="A546" i="8"/>
  <c r="B546" i="8" l="1"/>
  <c r="A547" i="8"/>
  <c r="F545" i="8"/>
  <c r="J545" i="8"/>
  <c r="C545" i="8"/>
  <c r="H545" i="8"/>
  <c r="K545" i="8"/>
  <c r="G545" i="8"/>
  <c r="M545" i="8"/>
  <c r="I545" i="8"/>
  <c r="N545" i="8"/>
  <c r="L545" i="8"/>
  <c r="E545" i="8"/>
  <c r="D545" i="8"/>
  <c r="B547" i="8" l="1"/>
  <c r="A548" i="8"/>
  <c r="N546" i="8"/>
  <c r="G546" i="8"/>
  <c r="D546" i="8"/>
  <c r="I546" i="8"/>
  <c r="J546" i="8"/>
  <c r="L546" i="8"/>
  <c r="F546" i="8"/>
  <c r="E546" i="8"/>
  <c r="H546" i="8"/>
  <c r="M546" i="8"/>
  <c r="C546" i="8"/>
  <c r="K546" i="8"/>
  <c r="B548" i="8" l="1"/>
  <c r="A549" i="8"/>
  <c r="E547" i="8"/>
  <c r="I547" i="8"/>
  <c r="F547" i="8"/>
  <c r="J547" i="8"/>
  <c r="L547" i="8"/>
  <c r="G547" i="8"/>
  <c r="K547" i="8"/>
  <c r="N547" i="8"/>
  <c r="C547" i="8"/>
  <c r="M547" i="8"/>
  <c r="D547" i="8"/>
  <c r="H547" i="8"/>
  <c r="A550" i="8" l="1"/>
  <c r="B549" i="8"/>
  <c r="H548" i="8"/>
  <c r="I548" i="8"/>
  <c r="E548" i="8"/>
  <c r="N548" i="8"/>
  <c r="F548" i="8"/>
  <c r="C548" i="8"/>
  <c r="G548" i="8"/>
  <c r="D548" i="8"/>
  <c r="J548" i="8"/>
  <c r="K548" i="8"/>
  <c r="M548" i="8"/>
  <c r="L548" i="8"/>
  <c r="L549" i="8" l="1"/>
  <c r="I549" i="8"/>
  <c r="F549" i="8"/>
  <c r="E549" i="8"/>
  <c r="C549" i="8"/>
  <c r="H549" i="8"/>
  <c r="K549" i="8"/>
  <c r="D549" i="8"/>
  <c r="M549" i="8"/>
  <c r="J549" i="8"/>
  <c r="G549" i="8"/>
  <c r="N549" i="8"/>
  <c r="B550" i="8"/>
  <c r="A551" i="8"/>
  <c r="B551" i="8" l="1"/>
  <c r="A552" i="8"/>
  <c r="J550" i="8"/>
  <c r="I550" i="8"/>
  <c r="L550" i="8"/>
  <c r="N550" i="8"/>
  <c r="C550" i="8"/>
  <c r="E550" i="8"/>
  <c r="K550" i="8"/>
  <c r="G550" i="8"/>
  <c r="H550" i="8"/>
  <c r="D550" i="8"/>
  <c r="M550" i="8"/>
  <c r="F550" i="8"/>
  <c r="A553" i="8" l="1"/>
  <c r="B552" i="8"/>
  <c r="N551" i="8"/>
  <c r="D551" i="8"/>
  <c r="K551" i="8"/>
  <c r="G551" i="8"/>
  <c r="L551" i="8"/>
  <c r="F551" i="8"/>
  <c r="J551" i="8"/>
  <c r="C551" i="8"/>
  <c r="H551" i="8"/>
  <c r="E551" i="8"/>
  <c r="M551" i="8"/>
  <c r="I551" i="8"/>
  <c r="C552" i="8" l="1"/>
  <c r="M552" i="8"/>
  <c r="J552" i="8"/>
  <c r="H552" i="8"/>
  <c r="E552" i="8"/>
  <c r="I552" i="8"/>
  <c r="D552" i="8"/>
  <c r="L552" i="8"/>
  <c r="G552" i="8"/>
  <c r="K552" i="8"/>
  <c r="F552" i="8"/>
  <c r="N552" i="8"/>
  <c r="B553" i="8"/>
  <c r="A554" i="8"/>
  <c r="B554" i="8" l="1"/>
  <c r="A555" i="8"/>
  <c r="G553" i="8"/>
  <c r="F553" i="8"/>
  <c r="C553" i="8"/>
  <c r="L553" i="8"/>
  <c r="E553" i="8"/>
  <c r="N553" i="8"/>
  <c r="H553" i="8"/>
  <c r="D553" i="8"/>
  <c r="J553" i="8"/>
  <c r="M553" i="8"/>
  <c r="I553" i="8"/>
  <c r="K553" i="8"/>
  <c r="B555" i="8" l="1"/>
  <c r="A556" i="8"/>
  <c r="J554" i="8"/>
  <c r="I554" i="8"/>
  <c r="M554" i="8"/>
  <c r="G554" i="8"/>
  <c r="H554" i="8"/>
  <c r="K554" i="8"/>
  <c r="F554" i="8"/>
  <c r="L554" i="8"/>
  <c r="N554" i="8"/>
  <c r="E554" i="8"/>
  <c r="C554" i="8"/>
  <c r="D554" i="8"/>
  <c r="B556" i="8" l="1"/>
  <c r="A557" i="8"/>
  <c r="E555" i="8"/>
  <c r="F555" i="8"/>
  <c r="M555" i="8"/>
  <c r="K555" i="8"/>
  <c r="D555" i="8"/>
  <c r="H555" i="8"/>
  <c r="I555" i="8"/>
  <c r="J555" i="8"/>
  <c r="G555" i="8"/>
  <c r="C555" i="8"/>
  <c r="L555" i="8"/>
  <c r="N555" i="8"/>
  <c r="A558" i="8" l="1"/>
  <c r="B557" i="8"/>
  <c r="G556" i="8"/>
  <c r="K556" i="8"/>
  <c r="L556" i="8"/>
  <c r="J556" i="8"/>
  <c r="C556" i="8"/>
  <c r="H556" i="8"/>
  <c r="M556" i="8"/>
  <c r="D556" i="8"/>
  <c r="I556" i="8"/>
  <c r="E556" i="8"/>
  <c r="N556" i="8"/>
  <c r="F556" i="8"/>
  <c r="G557" i="8" l="1"/>
  <c r="J557" i="8"/>
  <c r="N557" i="8"/>
  <c r="L557" i="8"/>
  <c r="D557" i="8"/>
  <c r="C557" i="8"/>
  <c r="F557" i="8"/>
  <c r="H557" i="8"/>
  <c r="K557" i="8"/>
  <c r="I557" i="8"/>
  <c r="E557" i="8"/>
  <c r="M557" i="8"/>
  <c r="B558" i="8"/>
  <c r="A559" i="8"/>
  <c r="A560" i="8" l="1"/>
  <c r="B559" i="8"/>
  <c r="C558" i="8"/>
  <c r="F558" i="8"/>
  <c r="N558" i="8"/>
  <c r="D558" i="8"/>
  <c r="K558" i="8"/>
  <c r="I558" i="8"/>
  <c r="M558" i="8"/>
  <c r="L558" i="8"/>
  <c r="E558" i="8"/>
  <c r="H558" i="8"/>
  <c r="J558" i="8"/>
  <c r="G558" i="8"/>
  <c r="K559" i="8" l="1"/>
  <c r="H559" i="8"/>
  <c r="G559" i="8"/>
  <c r="D559" i="8"/>
  <c r="N559" i="8"/>
  <c r="C559" i="8"/>
  <c r="E559" i="8"/>
  <c r="I559" i="8"/>
  <c r="M559" i="8"/>
  <c r="J559" i="8"/>
  <c r="F559" i="8"/>
  <c r="L559" i="8"/>
  <c r="B560" i="8"/>
  <c r="A561" i="8"/>
  <c r="A562" i="8" l="1"/>
  <c r="B561" i="8"/>
  <c r="H560" i="8"/>
  <c r="E560" i="8"/>
  <c r="N560" i="8"/>
  <c r="K560" i="8"/>
  <c r="J560" i="8"/>
  <c r="I560" i="8"/>
  <c r="L560" i="8"/>
  <c r="F560" i="8"/>
  <c r="G560" i="8"/>
  <c r="D560" i="8"/>
  <c r="M560" i="8"/>
  <c r="C560" i="8"/>
  <c r="E561" i="8" l="1"/>
  <c r="F561" i="8"/>
  <c r="G561" i="8"/>
  <c r="M561" i="8"/>
  <c r="L561" i="8"/>
  <c r="C561" i="8"/>
  <c r="D561" i="8"/>
  <c r="I561" i="8"/>
  <c r="J561" i="8"/>
  <c r="H561" i="8"/>
  <c r="K561" i="8"/>
  <c r="N561" i="8"/>
  <c r="A563" i="8"/>
  <c r="B562" i="8"/>
  <c r="E562" i="8" l="1"/>
  <c r="G562" i="8"/>
  <c r="D562" i="8"/>
  <c r="F562" i="8"/>
  <c r="C562" i="8"/>
  <c r="N562" i="8"/>
  <c r="J562" i="8"/>
  <c r="K562" i="8"/>
  <c r="I562" i="8"/>
  <c r="H562" i="8"/>
  <c r="L562" i="8"/>
  <c r="M562" i="8"/>
  <c r="B563" i="8"/>
  <c r="A564" i="8"/>
  <c r="B564" i="8" l="1"/>
  <c r="A565" i="8"/>
  <c r="I563" i="8"/>
  <c r="L563" i="8"/>
  <c r="E563" i="8"/>
  <c r="J563" i="8"/>
  <c r="D563" i="8"/>
  <c r="F563" i="8"/>
  <c r="N563" i="8"/>
  <c r="H563" i="8"/>
  <c r="M563" i="8"/>
  <c r="K563" i="8"/>
  <c r="G563" i="8"/>
  <c r="C563" i="8"/>
  <c r="B565" i="8" l="1"/>
  <c r="A566" i="8"/>
  <c r="F564" i="8"/>
  <c r="I564" i="8"/>
  <c r="L564" i="8"/>
  <c r="C564" i="8"/>
  <c r="G564" i="8"/>
  <c r="K564" i="8"/>
  <c r="E564" i="8"/>
  <c r="D564" i="8"/>
  <c r="N564" i="8"/>
  <c r="H564" i="8"/>
  <c r="M564" i="8"/>
  <c r="J564" i="8"/>
  <c r="B566" i="8" l="1"/>
  <c r="A567" i="8"/>
  <c r="J565" i="8"/>
  <c r="C565" i="8"/>
  <c r="H565" i="8"/>
  <c r="L565" i="8"/>
  <c r="K565" i="8"/>
  <c r="F565" i="8"/>
  <c r="G565" i="8"/>
  <c r="N565" i="8"/>
  <c r="D565" i="8"/>
  <c r="M565" i="8"/>
  <c r="I565" i="8"/>
  <c r="E565" i="8"/>
  <c r="A568" i="8" l="1"/>
  <c r="B567" i="8"/>
  <c r="H566" i="8"/>
  <c r="C566" i="8"/>
  <c r="N566" i="8"/>
  <c r="D566" i="8"/>
  <c r="I566" i="8"/>
  <c r="L566" i="8"/>
  <c r="J566" i="8"/>
  <c r="K566" i="8"/>
  <c r="F566" i="8"/>
  <c r="M566" i="8"/>
  <c r="G566" i="8"/>
  <c r="E566" i="8"/>
  <c r="M567" i="8" l="1"/>
  <c r="G567" i="8"/>
  <c r="I567" i="8"/>
  <c r="F567" i="8"/>
  <c r="K567" i="8"/>
  <c r="N567" i="8"/>
  <c r="E567" i="8"/>
  <c r="D567" i="8"/>
  <c r="L567" i="8"/>
  <c r="J567" i="8"/>
  <c r="C567" i="8"/>
  <c r="H567" i="8"/>
  <c r="B568" i="8"/>
  <c r="A569" i="8"/>
  <c r="B569" i="8" l="1"/>
  <c r="A570" i="8"/>
  <c r="F568" i="8"/>
  <c r="D568" i="8"/>
  <c r="J568" i="8"/>
  <c r="M568" i="8"/>
  <c r="G568" i="8"/>
  <c r="K568" i="8"/>
  <c r="H568" i="8"/>
  <c r="I568" i="8"/>
  <c r="N568" i="8"/>
  <c r="L568" i="8"/>
  <c r="E568" i="8"/>
  <c r="C568" i="8"/>
  <c r="B570" i="8" l="1"/>
  <c r="A571" i="8"/>
  <c r="J569" i="8"/>
  <c r="K569" i="8"/>
  <c r="E569" i="8"/>
  <c r="L569" i="8"/>
  <c r="G569" i="8"/>
  <c r="F569" i="8"/>
  <c r="N569" i="8"/>
  <c r="C569" i="8"/>
  <c r="H569" i="8"/>
  <c r="I569" i="8"/>
  <c r="M569" i="8"/>
  <c r="D569" i="8"/>
  <c r="A572" i="8" l="1"/>
  <c r="B571" i="8"/>
  <c r="C570" i="8"/>
  <c r="L570" i="8"/>
  <c r="D570" i="8"/>
  <c r="H570" i="8"/>
  <c r="I570" i="8"/>
  <c r="E570" i="8"/>
  <c r="M570" i="8"/>
  <c r="J570" i="8"/>
  <c r="F570" i="8"/>
  <c r="K570" i="8"/>
  <c r="N570" i="8"/>
  <c r="G570" i="8"/>
  <c r="D571" i="8" l="1"/>
  <c r="M571" i="8"/>
  <c r="J571" i="8"/>
  <c r="C571" i="8"/>
  <c r="L571" i="8"/>
  <c r="H571" i="8"/>
  <c r="G571" i="8"/>
  <c r="I571" i="8"/>
  <c r="K571" i="8"/>
  <c r="N571" i="8"/>
  <c r="F571" i="8"/>
  <c r="E571" i="8"/>
  <c r="B572" i="8"/>
  <c r="A573" i="8"/>
  <c r="B573" i="8" l="1"/>
  <c r="A574" i="8"/>
  <c r="J572" i="8"/>
  <c r="C572" i="8"/>
  <c r="K572" i="8"/>
  <c r="F572" i="8"/>
  <c r="G572" i="8"/>
  <c r="D572" i="8"/>
  <c r="M572" i="8"/>
  <c r="N572" i="8"/>
  <c r="L572" i="8"/>
  <c r="H572" i="8"/>
  <c r="E572" i="8"/>
  <c r="I572" i="8"/>
  <c r="B574" i="8" l="1"/>
  <c r="A575" i="8"/>
  <c r="E573" i="8"/>
  <c r="H573" i="8"/>
  <c r="C573" i="8"/>
  <c r="F573" i="8"/>
  <c r="K573" i="8"/>
  <c r="J573" i="8"/>
  <c r="M573" i="8"/>
  <c r="N573" i="8"/>
  <c r="G573" i="8"/>
  <c r="I573" i="8"/>
  <c r="D573" i="8"/>
  <c r="L573" i="8"/>
  <c r="B575" i="8" l="1"/>
  <c r="A576" i="8"/>
  <c r="C574" i="8"/>
  <c r="L574" i="8"/>
  <c r="I574" i="8"/>
  <c r="E574" i="8"/>
  <c r="H574" i="8"/>
  <c r="F574" i="8"/>
  <c r="J574" i="8"/>
  <c r="M574" i="8"/>
  <c r="K574" i="8"/>
  <c r="D574" i="8"/>
  <c r="G574" i="8"/>
  <c r="N574" i="8"/>
  <c r="B576" i="8" l="1"/>
  <c r="A577" i="8"/>
  <c r="G575" i="8"/>
  <c r="D575" i="8"/>
  <c r="J575" i="8"/>
  <c r="F575" i="8"/>
  <c r="M575" i="8"/>
  <c r="N575" i="8"/>
  <c r="H575" i="8"/>
  <c r="I575" i="8"/>
  <c r="C575" i="8"/>
  <c r="L575" i="8"/>
  <c r="E575" i="8"/>
  <c r="K575" i="8"/>
  <c r="A578" i="8" l="1"/>
  <c r="B577" i="8"/>
  <c r="L576" i="8"/>
  <c r="M576" i="8"/>
  <c r="N576" i="8"/>
  <c r="E576" i="8"/>
  <c r="H576" i="8"/>
  <c r="J576" i="8"/>
  <c r="I576" i="8"/>
  <c r="K576" i="8"/>
  <c r="F576" i="8"/>
  <c r="D576" i="8"/>
  <c r="C576" i="8"/>
  <c r="G576" i="8"/>
  <c r="C577" i="8" l="1"/>
  <c r="H577" i="8"/>
  <c r="F577" i="8"/>
  <c r="D577" i="8"/>
  <c r="E577" i="8"/>
  <c r="G577" i="8"/>
  <c r="L577" i="8"/>
  <c r="M577" i="8"/>
  <c r="K577" i="8"/>
  <c r="J577" i="8"/>
  <c r="I577" i="8"/>
  <c r="N577" i="8"/>
  <c r="A579" i="8"/>
  <c r="B578" i="8"/>
  <c r="K578" i="8" l="1"/>
  <c r="G578" i="8"/>
  <c r="N578" i="8"/>
  <c r="E578" i="8"/>
  <c r="J578" i="8"/>
  <c r="H578" i="8"/>
  <c r="D578" i="8"/>
  <c r="L578" i="8"/>
  <c r="M578" i="8"/>
  <c r="C578" i="8"/>
  <c r="I578" i="8"/>
  <c r="F578" i="8"/>
  <c r="B579" i="8"/>
  <c r="A580" i="8"/>
  <c r="B580" i="8" l="1"/>
  <c r="A581" i="8"/>
  <c r="C579" i="8"/>
  <c r="M579" i="8"/>
  <c r="L579" i="8"/>
  <c r="E579" i="8"/>
  <c r="I579" i="8"/>
  <c r="D579" i="8"/>
  <c r="H579" i="8"/>
  <c r="G579" i="8"/>
  <c r="K579" i="8"/>
  <c r="F579" i="8"/>
  <c r="N579" i="8"/>
  <c r="J579" i="8"/>
  <c r="A582" i="8" l="1"/>
  <c r="B581" i="8"/>
  <c r="H580" i="8"/>
  <c r="L580" i="8"/>
  <c r="J580" i="8"/>
  <c r="E580" i="8"/>
  <c r="K580" i="8"/>
  <c r="I580" i="8"/>
  <c r="D580" i="8"/>
  <c r="N580" i="8"/>
  <c r="G580" i="8"/>
  <c r="C580" i="8"/>
  <c r="F580" i="8"/>
  <c r="M580" i="8"/>
  <c r="M581" i="8" l="1"/>
  <c r="F581" i="8"/>
  <c r="E581" i="8"/>
  <c r="I581" i="8"/>
  <c r="L581" i="8"/>
  <c r="C581" i="8"/>
  <c r="G581" i="8"/>
  <c r="H581" i="8"/>
  <c r="K581" i="8"/>
  <c r="D581" i="8"/>
  <c r="J581" i="8"/>
  <c r="N581" i="8"/>
  <c r="B582" i="8"/>
  <c r="A583" i="8"/>
  <c r="A584" i="8" l="1"/>
  <c r="B583" i="8"/>
  <c r="H582" i="8"/>
  <c r="I582" i="8"/>
  <c r="G582" i="8"/>
  <c r="J582" i="8"/>
  <c r="K582" i="8"/>
  <c r="E582" i="8"/>
  <c r="F582" i="8"/>
  <c r="M582" i="8"/>
  <c r="C582" i="8"/>
  <c r="L582" i="8"/>
  <c r="D582" i="8"/>
  <c r="N582" i="8"/>
  <c r="J583" i="8" l="1"/>
  <c r="L583" i="8"/>
  <c r="E583" i="8"/>
  <c r="I583" i="8"/>
  <c r="D583" i="8"/>
  <c r="M583" i="8"/>
  <c r="K583" i="8"/>
  <c r="H583" i="8"/>
  <c r="F583" i="8"/>
  <c r="N583" i="8"/>
  <c r="G583" i="8"/>
  <c r="C583" i="8"/>
  <c r="B584" i="8"/>
  <c r="A585" i="8"/>
  <c r="A586" i="8" l="1"/>
  <c r="B585" i="8"/>
  <c r="N584" i="8"/>
  <c r="F584" i="8"/>
  <c r="K584" i="8"/>
  <c r="L584" i="8"/>
  <c r="G584" i="8"/>
  <c r="H584" i="8"/>
  <c r="J584" i="8"/>
  <c r="I584" i="8"/>
  <c r="E584" i="8"/>
  <c r="C584" i="8"/>
  <c r="M584" i="8"/>
  <c r="D584" i="8"/>
  <c r="N585" i="8" l="1"/>
  <c r="K585" i="8"/>
  <c r="M585" i="8"/>
  <c r="L585" i="8"/>
  <c r="G585" i="8"/>
  <c r="D585" i="8"/>
  <c r="H585" i="8"/>
  <c r="I585" i="8"/>
  <c r="J585" i="8"/>
  <c r="E585" i="8"/>
  <c r="C585" i="8"/>
  <c r="F585" i="8"/>
  <c r="A587" i="8"/>
  <c r="B586" i="8"/>
  <c r="N586" i="8" l="1"/>
  <c r="K586" i="8"/>
  <c r="F586" i="8"/>
  <c r="C586" i="8"/>
  <c r="M586" i="8"/>
  <c r="I586" i="8"/>
  <c r="E586" i="8"/>
  <c r="H586" i="8"/>
  <c r="L586" i="8"/>
  <c r="J586" i="8"/>
  <c r="D586" i="8"/>
  <c r="G586" i="8"/>
  <c r="B587" i="8"/>
  <c r="A588" i="8"/>
  <c r="B588" i="8" l="1"/>
  <c r="A589" i="8"/>
  <c r="L587" i="8"/>
  <c r="K587" i="8"/>
  <c r="G587" i="8"/>
  <c r="J587" i="8"/>
  <c r="F587" i="8"/>
  <c r="N587" i="8"/>
  <c r="I587" i="8"/>
  <c r="D587" i="8"/>
  <c r="E587" i="8"/>
  <c r="M587" i="8"/>
  <c r="C587" i="8"/>
  <c r="H587" i="8"/>
  <c r="A590" i="8" l="1"/>
  <c r="B589" i="8"/>
  <c r="J588" i="8"/>
  <c r="K588" i="8"/>
  <c r="G588" i="8"/>
  <c r="D588" i="8"/>
  <c r="M588" i="8"/>
  <c r="L588" i="8"/>
  <c r="F588" i="8"/>
  <c r="C588" i="8"/>
  <c r="N588" i="8"/>
  <c r="H588" i="8"/>
  <c r="I588" i="8"/>
  <c r="E588" i="8"/>
  <c r="C589" i="8" l="1"/>
  <c r="L589" i="8"/>
  <c r="I589" i="8"/>
  <c r="D589" i="8"/>
  <c r="J589" i="8"/>
  <c r="H589" i="8"/>
  <c r="E589" i="8"/>
  <c r="G589" i="8"/>
  <c r="M589" i="8"/>
  <c r="F589" i="8"/>
  <c r="K589" i="8"/>
  <c r="N589" i="8"/>
  <c r="A591" i="8"/>
  <c r="B590" i="8"/>
  <c r="E590" i="8" l="1"/>
  <c r="K590" i="8"/>
  <c r="I590" i="8"/>
  <c r="N590" i="8"/>
  <c r="H590" i="8"/>
  <c r="C590" i="8"/>
  <c r="M590" i="8"/>
  <c r="L590" i="8"/>
  <c r="G590" i="8"/>
  <c r="D590" i="8"/>
  <c r="F590" i="8"/>
  <c r="J590" i="8"/>
  <c r="B591" i="8"/>
  <c r="A592" i="8"/>
  <c r="A593" i="8" l="1"/>
  <c r="B592" i="8"/>
  <c r="F591" i="8"/>
  <c r="C591" i="8"/>
  <c r="N591" i="8"/>
  <c r="K591" i="8"/>
  <c r="G591" i="8"/>
  <c r="M591" i="8"/>
  <c r="E591" i="8"/>
  <c r="J591" i="8"/>
  <c r="D591" i="8"/>
  <c r="L591" i="8"/>
  <c r="H591" i="8"/>
  <c r="I591" i="8"/>
  <c r="H592" i="8" l="1"/>
  <c r="K592" i="8"/>
  <c r="M592" i="8"/>
  <c r="G592" i="8"/>
  <c r="L592" i="8"/>
  <c r="N592" i="8"/>
  <c r="F592" i="8"/>
  <c r="D592" i="8"/>
  <c r="I592" i="8"/>
  <c r="C592" i="8"/>
  <c r="J592" i="8"/>
  <c r="E592" i="8"/>
  <c r="B593" i="8"/>
  <c r="A594" i="8"/>
  <c r="B594" i="8" l="1"/>
  <c r="A595" i="8"/>
  <c r="I593" i="8"/>
  <c r="J593" i="8"/>
  <c r="N593" i="8"/>
  <c r="L593" i="8"/>
  <c r="H593" i="8"/>
  <c r="D593" i="8"/>
  <c r="M593" i="8"/>
  <c r="K593" i="8"/>
  <c r="F593" i="8"/>
  <c r="E593" i="8"/>
  <c r="C593" i="8"/>
  <c r="G593" i="8"/>
  <c r="A596" i="8" l="1"/>
  <c r="B595" i="8"/>
  <c r="E594" i="8"/>
  <c r="F594" i="8"/>
  <c r="C594" i="8"/>
  <c r="J594" i="8"/>
  <c r="I594" i="8"/>
  <c r="L594" i="8"/>
  <c r="H594" i="8"/>
  <c r="D594" i="8"/>
  <c r="N594" i="8"/>
  <c r="G594" i="8"/>
  <c r="K594" i="8"/>
  <c r="M594" i="8"/>
  <c r="N595" i="8" l="1"/>
  <c r="L595" i="8"/>
  <c r="D595" i="8"/>
  <c r="C595" i="8"/>
  <c r="H595" i="8"/>
  <c r="E595" i="8"/>
  <c r="M595" i="8"/>
  <c r="K595" i="8"/>
  <c r="F595" i="8"/>
  <c r="G595" i="8"/>
  <c r="J595" i="8"/>
  <c r="I595" i="8"/>
  <c r="A597" i="8"/>
  <c r="B596" i="8"/>
  <c r="J596" i="8" l="1"/>
  <c r="L596" i="8"/>
  <c r="C596" i="8"/>
  <c r="G596" i="8"/>
  <c r="N596" i="8"/>
  <c r="D596" i="8"/>
  <c r="I596" i="8"/>
  <c r="K596" i="8"/>
  <c r="E596" i="8"/>
  <c r="H596" i="8"/>
  <c r="F596" i="8"/>
  <c r="M596" i="8"/>
  <c r="A598" i="8"/>
  <c r="B597" i="8"/>
  <c r="M597" i="8" l="1"/>
  <c r="K597" i="8"/>
  <c r="F597" i="8"/>
  <c r="L597" i="8"/>
  <c r="H597" i="8"/>
  <c r="G597" i="8"/>
  <c r="C597" i="8"/>
  <c r="J597" i="8"/>
  <c r="D597" i="8"/>
  <c r="N597" i="8"/>
  <c r="I597" i="8"/>
  <c r="E597" i="8"/>
  <c r="A599" i="8"/>
  <c r="B598" i="8"/>
  <c r="J598" i="8" l="1"/>
  <c r="K598" i="8"/>
  <c r="L598" i="8"/>
  <c r="C598" i="8"/>
  <c r="N598" i="8"/>
  <c r="M598" i="8"/>
  <c r="G598" i="8"/>
  <c r="H598" i="8"/>
  <c r="E598" i="8"/>
  <c r="I598" i="8"/>
  <c r="D598" i="8"/>
  <c r="F598" i="8"/>
  <c r="B599" i="8"/>
  <c r="A600" i="8"/>
  <c r="B600" i="8" l="1"/>
  <c r="A601" i="8"/>
  <c r="G599" i="8"/>
  <c r="K599" i="8"/>
  <c r="F599" i="8"/>
  <c r="H599" i="8"/>
  <c r="I599" i="8"/>
  <c r="L599" i="8"/>
  <c r="M599" i="8"/>
  <c r="D599" i="8"/>
  <c r="E599" i="8"/>
  <c r="C599" i="8"/>
  <c r="N599" i="8"/>
  <c r="J599" i="8"/>
  <c r="B601" i="8" l="1"/>
  <c r="A602" i="8"/>
  <c r="K600" i="8"/>
  <c r="H600" i="8"/>
  <c r="I600" i="8"/>
  <c r="E600" i="8"/>
  <c r="J600" i="8"/>
  <c r="F600" i="8"/>
  <c r="N600" i="8"/>
  <c r="D600" i="8"/>
  <c r="M600" i="8"/>
  <c r="C600" i="8"/>
  <c r="G600" i="8"/>
  <c r="L600" i="8"/>
  <c r="A603" i="8" l="1"/>
  <c r="B602" i="8"/>
  <c r="M601" i="8"/>
  <c r="N601" i="8"/>
  <c r="E601" i="8"/>
  <c r="G601" i="8"/>
  <c r="F601" i="8"/>
  <c r="J601" i="8"/>
  <c r="C601" i="8"/>
  <c r="I601" i="8"/>
  <c r="K601" i="8"/>
  <c r="D601" i="8"/>
  <c r="L601" i="8"/>
  <c r="H601" i="8"/>
  <c r="H602" i="8" l="1"/>
  <c r="C602" i="8"/>
  <c r="F602" i="8"/>
  <c r="I602" i="8"/>
  <c r="M602" i="8"/>
  <c r="J602" i="8"/>
  <c r="L602" i="8"/>
  <c r="K602" i="8"/>
  <c r="D602" i="8"/>
  <c r="N602" i="8"/>
  <c r="E602" i="8"/>
  <c r="G602" i="8"/>
  <c r="B603" i="8"/>
  <c r="A604" i="8"/>
  <c r="A605" i="8" l="1"/>
  <c r="B604" i="8"/>
  <c r="E603" i="8"/>
  <c r="J603" i="8"/>
  <c r="D603" i="8"/>
  <c r="H603" i="8"/>
  <c r="G603" i="8"/>
  <c r="C603" i="8"/>
  <c r="N603" i="8"/>
  <c r="F603" i="8"/>
  <c r="L603" i="8"/>
  <c r="K603" i="8"/>
  <c r="I603" i="8"/>
  <c r="M603" i="8"/>
  <c r="I604" i="8" l="1"/>
  <c r="K604" i="8"/>
  <c r="F604" i="8"/>
  <c r="J604" i="8"/>
  <c r="H604" i="8"/>
  <c r="M604" i="8"/>
  <c r="N604" i="8"/>
  <c r="G604" i="8"/>
  <c r="C604" i="8"/>
  <c r="L604" i="8"/>
  <c r="D604" i="8"/>
  <c r="E604" i="8"/>
  <c r="A606" i="8"/>
  <c r="B605" i="8"/>
  <c r="E605" i="8" l="1"/>
  <c r="K605" i="8"/>
  <c r="J605" i="8"/>
  <c r="H605" i="8"/>
  <c r="L605" i="8"/>
  <c r="G605" i="8"/>
  <c r="F605" i="8"/>
  <c r="C605" i="8"/>
  <c r="D605" i="8"/>
  <c r="N605" i="8"/>
  <c r="M605" i="8"/>
  <c r="I605" i="8"/>
  <c r="A607" i="8"/>
  <c r="B606" i="8"/>
  <c r="G606" i="8" l="1"/>
  <c r="F606" i="8"/>
  <c r="N606" i="8"/>
  <c r="D606" i="8"/>
  <c r="L606" i="8"/>
  <c r="J606" i="8"/>
  <c r="H606" i="8"/>
  <c r="K606" i="8"/>
  <c r="C606" i="8"/>
  <c r="M606" i="8"/>
  <c r="I606" i="8"/>
  <c r="E606" i="8"/>
  <c r="B607" i="8"/>
  <c r="A608" i="8"/>
  <c r="B608" i="8" l="1"/>
  <c r="A609" i="8"/>
  <c r="J607" i="8"/>
  <c r="G607" i="8"/>
  <c r="L607" i="8"/>
  <c r="D607" i="8"/>
  <c r="H607" i="8"/>
  <c r="E607" i="8"/>
  <c r="F607" i="8"/>
  <c r="K607" i="8"/>
  <c r="C607" i="8"/>
  <c r="M607" i="8"/>
  <c r="I607" i="8"/>
  <c r="N607" i="8"/>
  <c r="B609" i="8" l="1"/>
  <c r="A610" i="8"/>
  <c r="F608" i="8"/>
  <c r="N608" i="8"/>
  <c r="I608" i="8"/>
  <c r="C608" i="8"/>
  <c r="G608" i="8"/>
  <c r="K608" i="8"/>
  <c r="E608" i="8"/>
  <c r="M608" i="8"/>
  <c r="D608" i="8"/>
  <c r="L608" i="8"/>
  <c r="J608" i="8"/>
  <c r="H608" i="8"/>
  <c r="A611" i="8" l="1"/>
  <c r="B610" i="8"/>
  <c r="G609" i="8"/>
  <c r="F609" i="8"/>
  <c r="C609" i="8"/>
  <c r="I609" i="8"/>
  <c r="N609" i="8"/>
  <c r="E609" i="8"/>
  <c r="L609" i="8"/>
  <c r="D609" i="8"/>
  <c r="H609" i="8"/>
  <c r="K609" i="8"/>
  <c r="M609" i="8"/>
  <c r="J609" i="8"/>
  <c r="C610" i="8" l="1"/>
  <c r="I610" i="8"/>
  <c r="F610" i="8"/>
  <c r="L610" i="8"/>
  <c r="G610" i="8"/>
  <c r="J610" i="8"/>
  <c r="H610" i="8"/>
  <c r="K610" i="8"/>
  <c r="M610" i="8"/>
  <c r="E610" i="8"/>
  <c r="N610" i="8"/>
  <c r="D610" i="8"/>
  <c r="B611" i="8"/>
  <c r="A612" i="8"/>
  <c r="A613" i="8" l="1"/>
  <c r="B612" i="8"/>
  <c r="C611" i="8"/>
  <c r="G611" i="8"/>
  <c r="N611" i="8"/>
  <c r="L611" i="8"/>
  <c r="H611" i="8"/>
  <c r="E611" i="8"/>
  <c r="D611" i="8"/>
  <c r="M611" i="8"/>
  <c r="I611" i="8"/>
  <c r="K611" i="8"/>
  <c r="J611" i="8"/>
  <c r="F611" i="8"/>
  <c r="F612" i="8" l="1"/>
  <c r="D612" i="8"/>
  <c r="H612" i="8"/>
  <c r="G612" i="8"/>
  <c r="K612" i="8"/>
  <c r="L612" i="8"/>
  <c r="E612" i="8"/>
  <c r="M612" i="8"/>
  <c r="J612" i="8"/>
  <c r="I612" i="8"/>
  <c r="C612" i="8"/>
  <c r="N612" i="8"/>
  <c r="A614" i="8"/>
  <c r="B613" i="8"/>
  <c r="M613" i="8" l="1"/>
  <c r="J613" i="8"/>
  <c r="K613" i="8"/>
  <c r="L613" i="8"/>
  <c r="D613" i="8"/>
  <c r="H613" i="8"/>
  <c r="G613" i="8"/>
  <c r="F613" i="8"/>
  <c r="N613" i="8"/>
  <c r="I613" i="8"/>
  <c r="E613" i="8"/>
  <c r="C613" i="8"/>
  <c r="A615" i="8"/>
  <c r="B614" i="8"/>
  <c r="I614" i="8" l="1"/>
  <c r="H614" i="8"/>
  <c r="M614" i="8"/>
  <c r="E614" i="8"/>
  <c r="N614" i="8"/>
  <c r="K614" i="8"/>
  <c r="D614" i="8"/>
  <c r="J614" i="8"/>
  <c r="G614" i="8"/>
  <c r="F614" i="8"/>
  <c r="L614" i="8"/>
  <c r="C614" i="8"/>
  <c r="A616" i="8"/>
  <c r="B615" i="8"/>
  <c r="F615" i="8" l="1"/>
  <c r="M615" i="8"/>
  <c r="I615" i="8"/>
  <c r="H615" i="8"/>
  <c r="K615" i="8"/>
  <c r="J615" i="8"/>
  <c r="G615" i="8"/>
  <c r="E615" i="8"/>
  <c r="L615" i="8"/>
  <c r="D615" i="8"/>
  <c r="N615" i="8"/>
  <c r="C615" i="8"/>
  <c r="A617" i="8"/>
  <c r="B616" i="8"/>
  <c r="D616" i="8" l="1"/>
  <c r="H616" i="8"/>
  <c r="C616" i="8"/>
  <c r="G616" i="8"/>
  <c r="I616" i="8"/>
  <c r="E616" i="8"/>
  <c r="L616" i="8"/>
  <c r="K616" i="8"/>
  <c r="J616" i="8"/>
  <c r="M616" i="8"/>
  <c r="F616" i="8"/>
  <c r="N616" i="8"/>
  <c r="A618" i="8"/>
  <c r="B617" i="8"/>
  <c r="F617" i="8" l="1"/>
  <c r="N617" i="8"/>
  <c r="K617" i="8"/>
  <c r="D617" i="8"/>
  <c r="H617" i="8"/>
  <c r="G617" i="8"/>
  <c r="C617" i="8"/>
  <c r="L617" i="8"/>
  <c r="J617" i="8"/>
  <c r="I617" i="8"/>
  <c r="E617" i="8"/>
  <c r="M617" i="8"/>
  <c r="B618" i="8"/>
  <c r="A619" i="8"/>
  <c r="B619" i="8" l="1"/>
  <c r="A620" i="8"/>
  <c r="G618" i="8"/>
  <c r="L618" i="8"/>
  <c r="C618" i="8"/>
  <c r="E618" i="8"/>
  <c r="M618" i="8"/>
  <c r="F618" i="8"/>
  <c r="K618" i="8"/>
  <c r="D618" i="8"/>
  <c r="H618" i="8"/>
  <c r="N618" i="8"/>
  <c r="I618" i="8"/>
  <c r="J618" i="8"/>
  <c r="A621" i="8" l="1"/>
  <c r="B620" i="8"/>
  <c r="J619" i="8"/>
  <c r="D619" i="8"/>
  <c r="L619" i="8"/>
  <c r="N619" i="8"/>
  <c r="H619" i="8"/>
  <c r="K619" i="8"/>
  <c r="E619" i="8"/>
  <c r="M619" i="8"/>
  <c r="C619" i="8"/>
  <c r="G619" i="8"/>
  <c r="I619" i="8"/>
  <c r="F619" i="8"/>
  <c r="H620" i="8" l="1"/>
  <c r="D620" i="8"/>
  <c r="K620" i="8"/>
  <c r="G620" i="8"/>
  <c r="I620" i="8"/>
  <c r="F620" i="8"/>
  <c r="E620" i="8"/>
  <c r="J620" i="8"/>
  <c r="M620" i="8"/>
  <c r="N620" i="8"/>
  <c r="L620" i="8"/>
  <c r="C620" i="8"/>
  <c r="A622" i="8"/>
  <c r="B621" i="8"/>
  <c r="E621" i="8" l="1"/>
  <c r="M621" i="8"/>
  <c r="N621" i="8"/>
  <c r="L621" i="8"/>
  <c r="F621" i="8"/>
  <c r="K621" i="8"/>
  <c r="J621" i="8"/>
  <c r="I621" i="8"/>
  <c r="C621" i="8"/>
  <c r="D621" i="8"/>
  <c r="H621" i="8"/>
  <c r="G621" i="8"/>
  <c r="A623" i="8"/>
  <c r="B622" i="8"/>
  <c r="H622" i="8" l="1"/>
  <c r="G622" i="8"/>
  <c r="D622" i="8"/>
  <c r="L622" i="8"/>
  <c r="F622" i="8"/>
  <c r="K622" i="8"/>
  <c r="M622" i="8"/>
  <c r="E622" i="8"/>
  <c r="J622" i="8"/>
  <c r="I622" i="8"/>
  <c r="N622" i="8"/>
  <c r="C622" i="8"/>
  <c r="B623" i="8"/>
  <c r="A624" i="8"/>
  <c r="A625" i="8" l="1"/>
  <c r="B624" i="8"/>
  <c r="F623" i="8"/>
  <c r="N623" i="8"/>
  <c r="D623" i="8"/>
  <c r="I623" i="8"/>
  <c r="H623" i="8"/>
  <c r="C623" i="8"/>
  <c r="G623" i="8"/>
  <c r="K623" i="8"/>
  <c r="L623" i="8"/>
  <c r="E623" i="8"/>
  <c r="J623" i="8"/>
  <c r="M623" i="8"/>
  <c r="G624" i="8" l="1"/>
  <c r="L624" i="8"/>
  <c r="N624" i="8"/>
  <c r="I624" i="8"/>
  <c r="M624" i="8"/>
  <c r="C624" i="8"/>
  <c r="H624" i="8"/>
  <c r="K624" i="8"/>
  <c r="D624" i="8"/>
  <c r="E624" i="8"/>
  <c r="F624" i="8"/>
  <c r="J624" i="8"/>
  <c r="A626" i="8"/>
  <c r="B625" i="8"/>
  <c r="L625" i="8" l="1"/>
  <c r="K625" i="8"/>
  <c r="F625" i="8"/>
  <c r="I625" i="8"/>
  <c r="M625" i="8"/>
  <c r="D625" i="8"/>
  <c r="G625" i="8"/>
  <c r="N625" i="8"/>
  <c r="J625" i="8"/>
  <c r="C625" i="8"/>
  <c r="H625" i="8"/>
  <c r="E625" i="8"/>
  <c r="A627" i="8"/>
  <c r="B626" i="8"/>
  <c r="C626" i="8" l="1"/>
  <c r="H626" i="8"/>
  <c r="L626" i="8"/>
  <c r="F626" i="8"/>
  <c r="E626" i="8"/>
  <c r="J626" i="8"/>
  <c r="M626" i="8"/>
  <c r="K626" i="8"/>
  <c r="G626" i="8"/>
  <c r="D626" i="8"/>
  <c r="I626" i="8"/>
  <c r="N626" i="8"/>
  <c r="B627" i="8"/>
  <c r="A628" i="8"/>
  <c r="A629" i="8" l="1"/>
  <c r="B628" i="8"/>
  <c r="C627" i="8"/>
  <c r="L627" i="8"/>
  <c r="M627" i="8"/>
  <c r="G627" i="8"/>
  <c r="E627" i="8"/>
  <c r="I627" i="8"/>
  <c r="D627" i="8"/>
  <c r="K627" i="8"/>
  <c r="J627" i="8"/>
  <c r="H627" i="8"/>
  <c r="N627" i="8"/>
  <c r="F627" i="8"/>
  <c r="D628" i="8" l="1"/>
  <c r="K628" i="8"/>
  <c r="H628" i="8"/>
  <c r="F628" i="8"/>
  <c r="G628" i="8"/>
  <c r="E628" i="8"/>
  <c r="I628" i="8"/>
  <c r="M628" i="8"/>
  <c r="J628" i="8"/>
  <c r="N628" i="8"/>
  <c r="L628" i="8"/>
  <c r="C628" i="8"/>
  <c r="B629" i="8"/>
  <c r="A630" i="8"/>
  <c r="A631" i="8" l="1"/>
  <c r="B630" i="8"/>
  <c r="M629" i="8"/>
  <c r="H629" i="8"/>
  <c r="N629" i="8"/>
  <c r="J629" i="8"/>
  <c r="F629" i="8"/>
  <c r="G629" i="8"/>
  <c r="C629" i="8"/>
  <c r="I629" i="8"/>
  <c r="L629" i="8"/>
  <c r="E629" i="8"/>
  <c r="D629" i="8"/>
  <c r="K629" i="8"/>
  <c r="D630" i="8" l="1"/>
  <c r="M630" i="8"/>
  <c r="K630" i="8"/>
  <c r="H630" i="8"/>
  <c r="G630" i="8"/>
  <c r="N630" i="8"/>
  <c r="J630" i="8"/>
  <c r="C630" i="8"/>
  <c r="L630" i="8"/>
  <c r="I630" i="8"/>
  <c r="F630" i="8"/>
  <c r="E630" i="8"/>
  <c r="B631" i="8"/>
  <c r="A632" i="8"/>
  <c r="A633" i="8" l="1"/>
  <c r="B632" i="8"/>
  <c r="F631" i="8"/>
  <c r="M631" i="8"/>
  <c r="J631" i="8"/>
  <c r="D631" i="8"/>
  <c r="I631" i="8"/>
  <c r="C631" i="8"/>
  <c r="K631" i="8"/>
  <c r="G631" i="8"/>
  <c r="H631" i="8"/>
  <c r="E631" i="8"/>
  <c r="L631" i="8"/>
  <c r="N631" i="8"/>
  <c r="G632" i="8" l="1"/>
  <c r="N632" i="8"/>
  <c r="K632" i="8"/>
  <c r="C632" i="8"/>
  <c r="I632" i="8"/>
  <c r="L632" i="8"/>
  <c r="D632" i="8"/>
  <c r="H632" i="8"/>
  <c r="M632" i="8"/>
  <c r="E632" i="8"/>
  <c r="F632" i="8"/>
  <c r="J632" i="8"/>
  <c r="B633" i="8"/>
  <c r="A634" i="8"/>
  <c r="A635" i="8" l="1"/>
  <c r="B634" i="8"/>
  <c r="G633" i="8"/>
  <c r="F633" i="8"/>
  <c r="K633" i="8"/>
  <c r="E633" i="8"/>
  <c r="M633" i="8"/>
  <c r="N633" i="8"/>
  <c r="L633" i="8"/>
  <c r="H633" i="8"/>
  <c r="D633" i="8"/>
  <c r="C633" i="8"/>
  <c r="J633" i="8"/>
  <c r="I633" i="8"/>
  <c r="N634" i="8" l="1"/>
  <c r="H634" i="8"/>
  <c r="G634" i="8"/>
  <c r="D634" i="8"/>
  <c r="I634" i="8"/>
  <c r="K634" i="8"/>
  <c r="F634" i="8"/>
  <c r="C634" i="8"/>
  <c r="L634" i="8"/>
  <c r="J634" i="8"/>
  <c r="M634" i="8"/>
  <c r="E634" i="8"/>
  <c r="B635" i="8"/>
  <c r="A636" i="8"/>
  <c r="B636" i="8" l="1"/>
  <c r="A637" i="8"/>
  <c r="K635" i="8"/>
  <c r="D635" i="8"/>
  <c r="H635" i="8"/>
  <c r="I635" i="8"/>
  <c r="J635" i="8"/>
  <c r="L635" i="8"/>
  <c r="G635" i="8"/>
  <c r="N635" i="8"/>
  <c r="M635" i="8"/>
  <c r="C635" i="8"/>
  <c r="E635" i="8"/>
  <c r="F635" i="8"/>
  <c r="J636" i="8" l="1"/>
  <c r="F636" i="8"/>
  <c r="D636" i="8"/>
  <c r="G636" i="8"/>
  <c r="K636" i="8"/>
  <c r="M636" i="8"/>
  <c r="L636" i="8"/>
  <c r="H636" i="8"/>
  <c r="C636" i="8"/>
  <c r="I636" i="8"/>
  <c r="E636" i="8"/>
  <c r="N636" i="8"/>
  <c r="A638" i="8"/>
  <c r="B637" i="8"/>
  <c r="I637" i="8" l="1"/>
  <c r="M637" i="8"/>
  <c r="D637" i="8"/>
  <c r="H637" i="8"/>
  <c r="G637" i="8"/>
  <c r="F637" i="8"/>
  <c r="E637" i="8"/>
  <c r="N637" i="8"/>
  <c r="L637" i="8"/>
  <c r="C637" i="8"/>
  <c r="K637" i="8"/>
  <c r="J637" i="8"/>
  <c r="A639" i="8"/>
  <c r="B638" i="8"/>
  <c r="E638" i="8" l="1"/>
  <c r="M638" i="8"/>
  <c r="H638" i="8"/>
  <c r="C638" i="8"/>
  <c r="D638" i="8"/>
  <c r="I638" i="8"/>
  <c r="L638" i="8"/>
  <c r="N638" i="8"/>
  <c r="K638" i="8"/>
  <c r="J638" i="8"/>
  <c r="F638" i="8"/>
  <c r="G638" i="8"/>
  <c r="B639" i="8"/>
  <c r="A640" i="8"/>
  <c r="A641" i="8" l="1"/>
  <c r="B640" i="8"/>
  <c r="E639" i="8"/>
  <c r="C639" i="8"/>
  <c r="K639" i="8"/>
  <c r="G639" i="8"/>
  <c r="I639" i="8"/>
  <c r="D639" i="8"/>
  <c r="N639" i="8"/>
  <c r="H639" i="8"/>
  <c r="F639" i="8"/>
  <c r="M639" i="8"/>
  <c r="J639" i="8"/>
  <c r="L639" i="8"/>
  <c r="G640" i="8" l="1"/>
  <c r="D640" i="8"/>
  <c r="H640" i="8"/>
  <c r="M640" i="8"/>
  <c r="K640" i="8"/>
  <c r="J640" i="8"/>
  <c r="C640" i="8"/>
  <c r="L640" i="8"/>
  <c r="E640" i="8"/>
  <c r="N640" i="8"/>
  <c r="F640" i="8"/>
  <c r="I640" i="8"/>
  <c r="A642" i="8"/>
  <c r="B641" i="8"/>
  <c r="E641" i="8" l="1"/>
  <c r="M641" i="8"/>
  <c r="H641" i="8"/>
  <c r="N641" i="8"/>
  <c r="C641" i="8"/>
  <c r="J641" i="8"/>
  <c r="L641" i="8"/>
  <c r="I641" i="8"/>
  <c r="G641" i="8"/>
  <c r="K641" i="8"/>
  <c r="D641" i="8"/>
  <c r="F641" i="8"/>
  <c r="A643" i="8"/>
  <c r="B642" i="8"/>
  <c r="I642" i="8" l="1"/>
  <c r="K642" i="8"/>
  <c r="G642" i="8"/>
  <c r="F642" i="8"/>
  <c r="D642" i="8"/>
  <c r="M642" i="8"/>
  <c r="C642" i="8"/>
  <c r="L642" i="8"/>
  <c r="J642" i="8"/>
  <c r="N642" i="8"/>
  <c r="H642" i="8"/>
  <c r="E642" i="8"/>
  <c r="A644" i="8"/>
  <c r="B643" i="8"/>
  <c r="D643" i="8" l="1"/>
  <c r="H643" i="8"/>
  <c r="K643" i="8"/>
  <c r="I643" i="8"/>
  <c r="F643" i="8"/>
  <c r="M643" i="8"/>
  <c r="J643" i="8"/>
  <c r="N643" i="8"/>
  <c r="C643" i="8"/>
  <c r="E643" i="8"/>
  <c r="G643" i="8"/>
  <c r="L643" i="8"/>
  <c r="A645" i="8"/>
  <c r="B644" i="8"/>
  <c r="I644" i="8" l="1"/>
  <c r="G644" i="8"/>
  <c r="H644" i="8"/>
  <c r="N644" i="8"/>
  <c r="D644" i="8"/>
  <c r="K644" i="8"/>
  <c r="L644" i="8"/>
  <c r="M644" i="8"/>
  <c r="F644" i="8"/>
  <c r="J644" i="8"/>
  <c r="C644" i="8"/>
  <c r="E644" i="8"/>
  <c r="A646" i="8"/>
  <c r="B645" i="8"/>
  <c r="I645" i="8" l="1"/>
  <c r="N645" i="8"/>
  <c r="F645" i="8"/>
  <c r="J645" i="8"/>
  <c r="K645" i="8"/>
  <c r="M645" i="8"/>
  <c r="D645" i="8"/>
  <c r="C645" i="8"/>
  <c r="H645" i="8"/>
  <c r="G645" i="8"/>
  <c r="L645" i="8"/>
  <c r="E645" i="8"/>
  <c r="B646" i="8"/>
  <c r="A647" i="8"/>
  <c r="B647" i="8" l="1"/>
  <c r="A648" i="8"/>
  <c r="L646" i="8"/>
  <c r="F646" i="8"/>
  <c r="E646" i="8"/>
  <c r="M646" i="8"/>
  <c r="I646" i="8"/>
  <c r="H646" i="8"/>
  <c r="K646" i="8"/>
  <c r="N646" i="8"/>
  <c r="G646" i="8"/>
  <c r="D646" i="8"/>
  <c r="J646" i="8"/>
  <c r="C646" i="8"/>
  <c r="A649" i="8" l="1"/>
  <c r="B648" i="8"/>
  <c r="D647" i="8"/>
  <c r="F647" i="8"/>
  <c r="I647" i="8"/>
  <c r="K647" i="8"/>
  <c r="H647" i="8"/>
  <c r="J647" i="8"/>
  <c r="N647" i="8"/>
  <c r="G647" i="8"/>
  <c r="L647" i="8"/>
  <c r="M647" i="8"/>
  <c r="C647" i="8"/>
  <c r="E647" i="8"/>
  <c r="F648" i="8" l="1"/>
  <c r="G648" i="8"/>
  <c r="H648" i="8"/>
  <c r="J648" i="8"/>
  <c r="D648" i="8"/>
  <c r="E648" i="8"/>
  <c r="K648" i="8"/>
  <c r="N648" i="8"/>
  <c r="M648" i="8"/>
  <c r="C648" i="8"/>
  <c r="I648" i="8"/>
  <c r="L648" i="8"/>
  <c r="A650" i="8"/>
  <c r="B649" i="8"/>
  <c r="J649" i="8" l="1"/>
  <c r="N649" i="8"/>
  <c r="F649" i="8"/>
  <c r="D649" i="8"/>
  <c r="G649" i="8"/>
  <c r="K649" i="8"/>
  <c r="M649" i="8"/>
  <c r="H649" i="8"/>
  <c r="C649" i="8"/>
  <c r="E649" i="8"/>
  <c r="L649" i="8"/>
  <c r="I649" i="8"/>
  <c r="B650" i="8"/>
  <c r="A651" i="8"/>
  <c r="A652" i="8" l="1"/>
  <c r="B651" i="8"/>
  <c r="K650" i="8"/>
  <c r="M650" i="8"/>
  <c r="C650" i="8"/>
  <c r="I650" i="8"/>
  <c r="N650" i="8"/>
  <c r="G650" i="8"/>
  <c r="F650" i="8"/>
  <c r="D650" i="8"/>
  <c r="E650" i="8"/>
  <c r="H650" i="8"/>
  <c r="L650" i="8"/>
  <c r="J650" i="8"/>
  <c r="E651" i="8" l="1"/>
  <c r="K651" i="8"/>
  <c r="C651" i="8"/>
  <c r="G651" i="8"/>
  <c r="D651" i="8"/>
  <c r="F651" i="8"/>
  <c r="N651" i="8"/>
  <c r="J651" i="8"/>
  <c r="H651" i="8"/>
  <c r="L651" i="8"/>
  <c r="I651" i="8"/>
  <c r="M651" i="8"/>
  <c r="B652" i="8"/>
  <c r="A653" i="8"/>
  <c r="B653" i="8" l="1"/>
  <c r="A654" i="8"/>
  <c r="I652" i="8"/>
  <c r="M652" i="8"/>
  <c r="N652" i="8"/>
  <c r="L652" i="8"/>
  <c r="G652" i="8"/>
  <c r="C652" i="8"/>
  <c r="E652" i="8"/>
  <c r="D652" i="8"/>
  <c r="H652" i="8"/>
  <c r="J652" i="8"/>
  <c r="K652" i="8"/>
  <c r="F652" i="8"/>
  <c r="B654" i="8" l="1"/>
  <c r="A655" i="8"/>
  <c r="C653" i="8"/>
  <c r="L653" i="8"/>
  <c r="G653" i="8"/>
  <c r="D653" i="8"/>
  <c r="N653" i="8"/>
  <c r="F653" i="8"/>
  <c r="J653" i="8"/>
  <c r="K653" i="8"/>
  <c r="I653" i="8"/>
  <c r="M653" i="8"/>
  <c r="E653" i="8"/>
  <c r="H653" i="8"/>
  <c r="A656" i="8" l="1"/>
  <c r="B655" i="8"/>
  <c r="L654" i="8"/>
  <c r="G654" i="8"/>
  <c r="K654" i="8"/>
  <c r="J654" i="8"/>
  <c r="E654" i="8"/>
  <c r="F654" i="8"/>
  <c r="I654" i="8"/>
  <c r="D654" i="8"/>
  <c r="C654" i="8"/>
  <c r="N654" i="8"/>
  <c r="M654" i="8"/>
  <c r="H654" i="8"/>
  <c r="G655" i="8" l="1"/>
  <c r="I655" i="8"/>
  <c r="M655" i="8"/>
  <c r="F655" i="8"/>
  <c r="N655" i="8"/>
  <c r="H655" i="8"/>
  <c r="C655" i="8"/>
  <c r="L655" i="8"/>
  <c r="J655" i="8"/>
  <c r="E655" i="8"/>
  <c r="K655" i="8"/>
  <c r="D655" i="8"/>
  <c r="B656" i="8"/>
  <c r="A657" i="8"/>
  <c r="B657" i="8" l="1"/>
  <c r="A658" i="8"/>
  <c r="I656" i="8"/>
  <c r="E656" i="8"/>
  <c r="G656" i="8"/>
  <c r="L656" i="8"/>
  <c r="K656" i="8"/>
  <c r="C656" i="8"/>
  <c r="J656" i="8"/>
  <c r="D656" i="8"/>
  <c r="F656" i="8"/>
  <c r="M656" i="8"/>
  <c r="N656" i="8"/>
  <c r="H656" i="8"/>
  <c r="A659" i="8" l="1"/>
  <c r="B658" i="8"/>
  <c r="F657" i="8"/>
  <c r="K657" i="8"/>
  <c r="I657" i="8"/>
  <c r="L657" i="8"/>
  <c r="N657" i="8"/>
  <c r="E657" i="8"/>
  <c r="J657" i="8"/>
  <c r="C657" i="8"/>
  <c r="D657" i="8"/>
  <c r="M657" i="8"/>
  <c r="H657" i="8"/>
  <c r="G657" i="8"/>
  <c r="J658" i="8" l="1"/>
  <c r="L658" i="8"/>
  <c r="I658" i="8"/>
  <c r="G658" i="8"/>
  <c r="K658" i="8"/>
  <c r="D658" i="8"/>
  <c r="F658" i="8"/>
  <c r="C658" i="8"/>
  <c r="M658" i="8"/>
  <c r="E658" i="8"/>
  <c r="N658" i="8"/>
  <c r="H658" i="8"/>
  <c r="B659" i="8"/>
  <c r="A660" i="8"/>
  <c r="A661" i="8" l="1"/>
  <c r="B660" i="8"/>
  <c r="M659" i="8"/>
  <c r="N659" i="8"/>
  <c r="L659" i="8"/>
  <c r="I659" i="8"/>
  <c r="D659" i="8"/>
  <c r="E659" i="8"/>
  <c r="K659" i="8"/>
  <c r="C659" i="8"/>
  <c r="F659" i="8"/>
  <c r="H659" i="8"/>
  <c r="G659" i="8"/>
  <c r="J659" i="8"/>
  <c r="G660" i="8" l="1"/>
  <c r="H660" i="8"/>
  <c r="E660" i="8"/>
  <c r="M660" i="8"/>
  <c r="D660" i="8"/>
  <c r="C660" i="8"/>
  <c r="K660" i="8"/>
  <c r="J660" i="8"/>
  <c r="F660" i="8"/>
  <c r="I660" i="8"/>
  <c r="L660" i="8"/>
  <c r="N660" i="8"/>
  <c r="B661" i="8"/>
  <c r="A662" i="8"/>
  <c r="B662" i="8" l="1"/>
  <c r="A663" i="8"/>
  <c r="L661" i="8"/>
  <c r="K661" i="8"/>
  <c r="H661" i="8"/>
  <c r="I661" i="8"/>
  <c r="M661" i="8"/>
  <c r="C661" i="8"/>
  <c r="D661" i="8"/>
  <c r="F661" i="8"/>
  <c r="G661" i="8"/>
  <c r="N661" i="8"/>
  <c r="J661" i="8"/>
  <c r="E661" i="8"/>
  <c r="A664" i="8" l="1"/>
  <c r="B663" i="8"/>
  <c r="F662" i="8"/>
  <c r="E662" i="8"/>
  <c r="G662" i="8"/>
  <c r="C662" i="8"/>
  <c r="J662" i="8"/>
  <c r="D662" i="8"/>
  <c r="N662" i="8"/>
  <c r="I662" i="8"/>
  <c r="M662" i="8"/>
  <c r="K662" i="8"/>
  <c r="L662" i="8"/>
  <c r="H662" i="8"/>
  <c r="M663" i="8" l="1"/>
  <c r="I663" i="8"/>
  <c r="E663" i="8"/>
  <c r="L663" i="8"/>
  <c r="G663" i="8"/>
  <c r="F663" i="8"/>
  <c r="J663" i="8"/>
  <c r="K663" i="8"/>
  <c r="C663" i="8"/>
  <c r="H663" i="8"/>
  <c r="N663" i="8"/>
  <c r="D663" i="8"/>
  <c r="B664" i="8"/>
  <c r="A665" i="8"/>
  <c r="A666" i="8" l="1"/>
  <c r="B665" i="8"/>
  <c r="I664" i="8"/>
  <c r="K664" i="8"/>
  <c r="E664" i="8"/>
  <c r="F664" i="8"/>
  <c r="H664" i="8"/>
  <c r="G664" i="8"/>
  <c r="L664" i="8"/>
  <c r="N664" i="8"/>
  <c r="J664" i="8"/>
  <c r="C664" i="8"/>
  <c r="M664" i="8"/>
  <c r="D664" i="8"/>
  <c r="C665" i="8" l="1"/>
  <c r="I665" i="8"/>
  <c r="J665" i="8"/>
  <c r="N665" i="8"/>
  <c r="L665" i="8"/>
  <c r="E665" i="8"/>
  <c r="M665" i="8"/>
  <c r="G665" i="8"/>
  <c r="K665" i="8"/>
  <c r="H665" i="8"/>
  <c r="F665" i="8"/>
  <c r="D665" i="8"/>
  <c r="B666" i="8"/>
  <c r="A667" i="8"/>
  <c r="A668" i="8" l="1"/>
  <c r="B667" i="8"/>
  <c r="I666" i="8"/>
  <c r="G666" i="8"/>
  <c r="L666" i="8"/>
  <c r="C666" i="8"/>
  <c r="D666" i="8"/>
  <c r="H666" i="8"/>
  <c r="N666" i="8"/>
  <c r="M666" i="8"/>
  <c r="F666" i="8"/>
  <c r="K666" i="8"/>
  <c r="J666" i="8"/>
  <c r="E666" i="8"/>
  <c r="E667" i="8" l="1"/>
  <c r="F667" i="8"/>
  <c r="C667" i="8"/>
  <c r="M667" i="8"/>
  <c r="K667" i="8"/>
  <c r="G667" i="8"/>
  <c r="D667" i="8"/>
  <c r="N667" i="8"/>
  <c r="J667" i="8"/>
  <c r="I667" i="8"/>
  <c r="L667" i="8"/>
  <c r="H667" i="8"/>
  <c r="B668" i="8"/>
  <c r="A669" i="8"/>
  <c r="A670" i="8" l="1"/>
  <c r="B669" i="8"/>
  <c r="G668" i="8"/>
  <c r="J668" i="8"/>
  <c r="L668" i="8"/>
  <c r="E668" i="8"/>
  <c r="K668" i="8"/>
  <c r="M668" i="8"/>
  <c r="C668" i="8"/>
  <c r="I668" i="8"/>
  <c r="D668" i="8"/>
  <c r="H668" i="8"/>
  <c r="F668" i="8"/>
  <c r="N668" i="8"/>
  <c r="H669" i="8" l="1"/>
  <c r="M669" i="8"/>
  <c r="G669" i="8"/>
  <c r="L669" i="8"/>
  <c r="D669" i="8"/>
  <c r="C669" i="8"/>
  <c r="I669" i="8"/>
  <c r="F669" i="8"/>
  <c r="N669" i="8"/>
  <c r="J669" i="8"/>
  <c r="K669" i="8"/>
  <c r="E669" i="8"/>
  <c r="B670" i="8"/>
  <c r="A671" i="8"/>
  <c r="A672" i="8" l="1"/>
  <c r="B671" i="8"/>
  <c r="F670" i="8"/>
  <c r="E670" i="8"/>
  <c r="D670" i="8"/>
  <c r="G670" i="8"/>
  <c r="J670" i="8"/>
  <c r="N670" i="8"/>
  <c r="L670" i="8"/>
  <c r="C670" i="8"/>
  <c r="K670" i="8"/>
  <c r="H670" i="8"/>
  <c r="I670" i="8"/>
  <c r="M670" i="8"/>
  <c r="C671" i="8" l="1"/>
  <c r="M671" i="8"/>
  <c r="F671" i="8"/>
  <c r="D671" i="8"/>
  <c r="N671" i="8"/>
  <c r="G671" i="8"/>
  <c r="L671" i="8"/>
  <c r="K671" i="8"/>
  <c r="I671" i="8"/>
  <c r="H671" i="8"/>
  <c r="E671" i="8"/>
  <c r="J671" i="8"/>
  <c r="A673" i="8"/>
  <c r="B672" i="8"/>
  <c r="G672" i="8" l="1"/>
  <c r="L672" i="8"/>
  <c r="I672" i="8"/>
  <c r="M672" i="8"/>
  <c r="E672" i="8"/>
  <c r="C672" i="8"/>
  <c r="D672" i="8"/>
  <c r="N672" i="8"/>
  <c r="K672" i="8"/>
  <c r="J672" i="8"/>
  <c r="F672" i="8"/>
  <c r="H672" i="8"/>
  <c r="B673" i="8"/>
  <c r="A674" i="8"/>
  <c r="B674" i="8" l="1"/>
  <c r="A675" i="8"/>
  <c r="D673" i="8"/>
  <c r="J673" i="8"/>
  <c r="I673" i="8"/>
  <c r="G673" i="8"/>
  <c r="K673" i="8"/>
  <c r="F673" i="8"/>
  <c r="M673" i="8"/>
  <c r="C673" i="8"/>
  <c r="E673" i="8"/>
  <c r="N673" i="8"/>
  <c r="H673" i="8"/>
  <c r="L673" i="8"/>
  <c r="A676" i="8" l="1"/>
  <c r="B675" i="8"/>
  <c r="I674" i="8"/>
  <c r="J674" i="8"/>
  <c r="N674" i="8"/>
  <c r="F674" i="8"/>
  <c r="D674" i="8"/>
  <c r="M674" i="8"/>
  <c r="G674" i="8"/>
  <c r="L674" i="8"/>
  <c r="H674" i="8"/>
  <c r="E674" i="8"/>
  <c r="K674" i="8"/>
  <c r="C674" i="8"/>
  <c r="I675" i="8" l="1"/>
  <c r="D675" i="8"/>
  <c r="N675" i="8"/>
  <c r="K675" i="8"/>
  <c r="G675" i="8"/>
  <c r="C675" i="8"/>
  <c r="M675" i="8"/>
  <c r="L675" i="8"/>
  <c r="J675" i="8"/>
  <c r="F675" i="8"/>
  <c r="E675" i="8"/>
  <c r="H675" i="8"/>
  <c r="B676" i="8"/>
  <c r="A677" i="8"/>
  <c r="A678" i="8" l="1"/>
  <c r="B677" i="8"/>
  <c r="C676" i="8"/>
  <c r="G676" i="8"/>
  <c r="K676" i="8"/>
  <c r="E676" i="8"/>
  <c r="D676" i="8"/>
  <c r="J676" i="8"/>
  <c r="N676" i="8"/>
  <c r="M676" i="8"/>
  <c r="F676" i="8"/>
  <c r="H676" i="8"/>
  <c r="I676" i="8"/>
  <c r="L676" i="8"/>
  <c r="M677" i="8" l="1"/>
  <c r="H677" i="8"/>
  <c r="I677" i="8"/>
  <c r="F677" i="8"/>
  <c r="K677" i="8"/>
  <c r="D677" i="8"/>
  <c r="C677" i="8"/>
  <c r="E677" i="8"/>
  <c r="N677" i="8"/>
  <c r="G677" i="8"/>
  <c r="L677" i="8"/>
  <c r="J677" i="8"/>
  <c r="B678" i="8"/>
  <c r="A679" i="8"/>
  <c r="B679" i="8" l="1"/>
  <c r="A680" i="8"/>
  <c r="J678" i="8"/>
  <c r="M678" i="8"/>
  <c r="F678" i="8"/>
  <c r="D678" i="8"/>
  <c r="I678" i="8"/>
  <c r="K678" i="8"/>
  <c r="H678" i="8"/>
  <c r="N678" i="8"/>
  <c r="C678" i="8"/>
  <c r="E678" i="8"/>
  <c r="L678" i="8"/>
  <c r="G678" i="8"/>
  <c r="B680" i="8" l="1"/>
  <c r="A681" i="8"/>
  <c r="E679" i="8"/>
  <c r="M679" i="8"/>
  <c r="H679" i="8"/>
  <c r="J679" i="8"/>
  <c r="K679" i="8"/>
  <c r="G679" i="8"/>
  <c r="L679" i="8"/>
  <c r="D679" i="8"/>
  <c r="N679" i="8"/>
  <c r="C679" i="8"/>
  <c r="F679" i="8"/>
  <c r="I679" i="8"/>
  <c r="B681" i="8" l="1"/>
  <c r="A682" i="8"/>
  <c r="G680" i="8"/>
  <c r="F680" i="8"/>
  <c r="D680" i="8"/>
  <c r="K680" i="8"/>
  <c r="H680" i="8"/>
  <c r="E680" i="8"/>
  <c r="L680" i="8"/>
  <c r="N680" i="8"/>
  <c r="M680" i="8"/>
  <c r="J680" i="8"/>
  <c r="I680" i="8"/>
  <c r="C680" i="8"/>
  <c r="A683" i="8" l="1"/>
  <c r="B682" i="8"/>
  <c r="N681" i="8"/>
  <c r="C681" i="8"/>
  <c r="I681" i="8"/>
  <c r="L681" i="8"/>
  <c r="E681" i="8"/>
  <c r="G681" i="8"/>
  <c r="M681" i="8"/>
  <c r="K681" i="8"/>
  <c r="J681" i="8"/>
  <c r="D681" i="8"/>
  <c r="H681" i="8"/>
  <c r="F681" i="8"/>
  <c r="K682" i="8" l="1"/>
  <c r="J682" i="8"/>
  <c r="N682" i="8"/>
  <c r="L682" i="8"/>
  <c r="E682" i="8"/>
  <c r="C682" i="8"/>
  <c r="G682" i="8"/>
  <c r="F682" i="8"/>
  <c r="I682" i="8"/>
  <c r="M682" i="8"/>
  <c r="D682" i="8"/>
  <c r="H682" i="8"/>
  <c r="A684" i="8"/>
  <c r="B683" i="8"/>
  <c r="D683" i="8" l="1"/>
  <c r="L683" i="8"/>
  <c r="F683" i="8"/>
  <c r="K683" i="8"/>
  <c r="H683" i="8"/>
  <c r="E683" i="8"/>
  <c r="G683" i="8"/>
  <c r="N683" i="8"/>
  <c r="C683" i="8"/>
  <c r="J683" i="8"/>
  <c r="I683" i="8"/>
  <c r="M683" i="8"/>
  <c r="A685" i="8"/>
  <c r="B684" i="8"/>
  <c r="I684" i="8" l="1"/>
  <c r="N684" i="8"/>
  <c r="C684" i="8"/>
  <c r="H684" i="8"/>
  <c r="F684" i="8"/>
  <c r="D684" i="8"/>
  <c r="K684" i="8"/>
  <c r="J684" i="8"/>
  <c r="G684" i="8"/>
  <c r="E684" i="8"/>
  <c r="L684" i="8"/>
  <c r="M684" i="8"/>
  <c r="A686" i="8"/>
  <c r="B685" i="8"/>
  <c r="H685" i="8" l="1"/>
  <c r="M685" i="8"/>
  <c r="N685" i="8"/>
  <c r="I685" i="8"/>
  <c r="E685" i="8"/>
  <c r="L685" i="8"/>
  <c r="D685" i="8"/>
  <c r="C685" i="8"/>
  <c r="J685" i="8"/>
  <c r="F685" i="8"/>
  <c r="G685" i="8"/>
  <c r="K685" i="8"/>
  <c r="B686" i="8"/>
  <c r="A687" i="8"/>
  <c r="A688" i="8" l="1"/>
  <c r="B687" i="8"/>
  <c r="M686" i="8"/>
  <c r="J686" i="8"/>
  <c r="D686" i="8"/>
  <c r="I686" i="8"/>
  <c r="N686" i="8"/>
  <c r="F686" i="8"/>
  <c r="L686" i="8"/>
  <c r="K686" i="8"/>
  <c r="C686" i="8"/>
  <c r="E686" i="8"/>
  <c r="H686" i="8"/>
  <c r="G686" i="8"/>
  <c r="J687" i="8" l="1"/>
  <c r="H687" i="8"/>
  <c r="E687" i="8"/>
  <c r="K687" i="8"/>
  <c r="L687" i="8"/>
  <c r="C687" i="8"/>
  <c r="F687" i="8"/>
  <c r="M687" i="8"/>
  <c r="I687" i="8"/>
  <c r="D687" i="8"/>
  <c r="G687" i="8"/>
  <c r="N687" i="8"/>
  <c r="A689" i="8"/>
  <c r="B688" i="8"/>
  <c r="G688" i="8" l="1"/>
  <c r="C688" i="8"/>
  <c r="H688" i="8"/>
  <c r="M688" i="8"/>
  <c r="E688" i="8"/>
  <c r="F688" i="8"/>
  <c r="I688" i="8"/>
  <c r="K688" i="8"/>
  <c r="J688" i="8"/>
  <c r="D688" i="8"/>
  <c r="N688" i="8"/>
  <c r="L688" i="8"/>
  <c r="B689" i="8"/>
  <c r="A690" i="8"/>
  <c r="B690" i="8" l="1"/>
  <c r="A691" i="8"/>
  <c r="L689" i="8"/>
  <c r="D689" i="8"/>
  <c r="H689" i="8"/>
  <c r="N689" i="8"/>
  <c r="J689" i="8"/>
  <c r="F689" i="8"/>
  <c r="G689" i="8"/>
  <c r="C689" i="8"/>
  <c r="I689" i="8"/>
  <c r="K689" i="8"/>
  <c r="M689" i="8"/>
  <c r="E689" i="8"/>
  <c r="A692" i="8" l="1"/>
  <c r="B691" i="8"/>
  <c r="H690" i="8"/>
  <c r="I690" i="8"/>
  <c r="G690" i="8"/>
  <c r="C690" i="8"/>
  <c r="F690" i="8"/>
  <c r="J690" i="8"/>
  <c r="K690" i="8"/>
  <c r="M690" i="8"/>
  <c r="D690" i="8"/>
  <c r="L690" i="8"/>
  <c r="N690" i="8"/>
  <c r="E690" i="8"/>
  <c r="M691" i="8" l="1"/>
  <c r="K691" i="8"/>
  <c r="E691" i="8"/>
  <c r="C691" i="8"/>
  <c r="F691" i="8"/>
  <c r="I691" i="8"/>
  <c r="H691" i="8"/>
  <c r="J691" i="8"/>
  <c r="G691" i="8"/>
  <c r="N691" i="8"/>
  <c r="D691" i="8"/>
  <c r="L691" i="8"/>
  <c r="B692" i="8"/>
  <c r="A693" i="8"/>
  <c r="A694" i="8" l="1"/>
  <c r="B693" i="8"/>
  <c r="J692" i="8"/>
  <c r="D692" i="8"/>
  <c r="H692" i="8"/>
  <c r="L692" i="8"/>
  <c r="C692" i="8"/>
  <c r="N692" i="8"/>
  <c r="K692" i="8"/>
  <c r="F692" i="8"/>
  <c r="M692" i="8"/>
  <c r="I692" i="8"/>
  <c r="G692" i="8"/>
  <c r="E692" i="8"/>
  <c r="J693" i="8" l="1"/>
  <c r="M693" i="8"/>
  <c r="E693" i="8"/>
  <c r="D693" i="8"/>
  <c r="F693" i="8"/>
  <c r="G693" i="8"/>
  <c r="I693" i="8"/>
  <c r="H693" i="8"/>
  <c r="C693" i="8"/>
  <c r="N693" i="8"/>
  <c r="L693" i="8"/>
  <c r="K693" i="8"/>
  <c r="A695" i="8"/>
  <c r="B694" i="8"/>
  <c r="G694" i="8" l="1"/>
  <c r="N694" i="8"/>
  <c r="E694" i="8"/>
  <c r="J694" i="8"/>
  <c r="D694" i="8"/>
  <c r="C694" i="8"/>
  <c r="K694" i="8"/>
  <c r="F694" i="8"/>
  <c r="I694" i="8"/>
  <c r="H694" i="8"/>
  <c r="M694" i="8"/>
  <c r="L694" i="8"/>
  <c r="A696" i="8"/>
  <c r="B695" i="8"/>
  <c r="D695" i="8" l="1"/>
  <c r="H695" i="8"/>
  <c r="M695" i="8"/>
  <c r="I695" i="8"/>
  <c r="C695" i="8"/>
  <c r="G695" i="8"/>
  <c r="J695" i="8"/>
  <c r="E695" i="8"/>
  <c r="K695" i="8"/>
  <c r="F695" i="8"/>
  <c r="N695" i="8"/>
  <c r="L695" i="8"/>
  <c r="A697" i="8"/>
  <c r="B696" i="8"/>
  <c r="F696" i="8" l="1"/>
  <c r="L696" i="8"/>
  <c r="H696" i="8"/>
  <c r="E696" i="8"/>
  <c r="J696" i="8"/>
  <c r="D696" i="8"/>
  <c r="I696" i="8"/>
  <c r="C696" i="8"/>
  <c r="M696" i="8"/>
  <c r="K696" i="8"/>
  <c r="N696" i="8"/>
  <c r="G696" i="8"/>
  <c r="A698" i="8"/>
  <c r="B697" i="8"/>
  <c r="C697" i="8" l="1"/>
  <c r="D697" i="8"/>
  <c r="F697" i="8"/>
  <c r="H697" i="8"/>
  <c r="L697" i="8"/>
  <c r="I697" i="8"/>
  <c r="G697" i="8"/>
  <c r="E697" i="8"/>
  <c r="N697" i="8"/>
  <c r="K697" i="8"/>
  <c r="J697" i="8"/>
  <c r="M697" i="8"/>
  <c r="B698" i="8"/>
  <c r="A699" i="8"/>
  <c r="A700" i="8" l="1"/>
  <c r="B699" i="8"/>
  <c r="C698" i="8"/>
  <c r="G698" i="8"/>
  <c r="K698" i="8"/>
  <c r="L698" i="8"/>
  <c r="N698" i="8"/>
  <c r="E698" i="8"/>
  <c r="J698" i="8"/>
  <c r="D698" i="8"/>
  <c r="H698" i="8"/>
  <c r="F698" i="8"/>
  <c r="M698" i="8"/>
  <c r="I698" i="8"/>
  <c r="J699" i="8" l="1"/>
  <c r="N699" i="8"/>
  <c r="I699" i="8"/>
  <c r="L699" i="8"/>
  <c r="M699" i="8"/>
  <c r="D699" i="8"/>
  <c r="G699" i="8"/>
  <c r="F699" i="8"/>
  <c r="H699" i="8"/>
  <c r="C699" i="8"/>
  <c r="K699" i="8"/>
  <c r="E699" i="8"/>
  <c r="A701" i="8"/>
  <c r="B700" i="8"/>
  <c r="F700" i="8" l="1"/>
  <c r="K700" i="8"/>
  <c r="D700" i="8"/>
  <c r="I700" i="8"/>
  <c r="C700" i="8"/>
  <c r="E700" i="8"/>
  <c r="L700" i="8"/>
  <c r="N700" i="8"/>
  <c r="G700" i="8"/>
  <c r="H700" i="8"/>
  <c r="M700" i="8"/>
  <c r="J700" i="8"/>
  <c r="B701" i="8"/>
  <c r="A702" i="8"/>
  <c r="B702" i="8" l="1"/>
  <c r="A703" i="8"/>
  <c r="H701" i="8"/>
  <c r="I701" i="8"/>
  <c r="F701" i="8"/>
  <c r="N701" i="8"/>
  <c r="L701" i="8"/>
  <c r="D701" i="8"/>
  <c r="C701" i="8"/>
  <c r="K701" i="8"/>
  <c r="G701" i="8"/>
  <c r="J701" i="8"/>
  <c r="M701" i="8"/>
  <c r="E701" i="8"/>
  <c r="B703" i="8" l="1"/>
  <c r="A704" i="8"/>
  <c r="I702" i="8"/>
  <c r="D702" i="8"/>
  <c r="K702" i="8"/>
  <c r="H702" i="8"/>
  <c r="J702" i="8"/>
  <c r="G702" i="8"/>
  <c r="N702" i="8"/>
  <c r="M702" i="8"/>
  <c r="L702" i="8"/>
  <c r="E702" i="8"/>
  <c r="F702" i="8"/>
  <c r="C702" i="8"/>
  <c r="B704" i="8" l="1"/>
  <c r="A705" i="8"/>
  <c r="D703" i="8"/>
  <c r="J703" i="8"/>
  <c r="E703" i="8"/>
  <c r="L703" i="8"/>
  <c r="H703" i="8"/>
  <c r="N703" i="8"/>
  <c r="F703" i="8"/>
  <c r="K703" i="8"/>
  <c r="M703" i="8"/>
  <c r="I703" i="8"/>
  <c r="C703" i="8"/>
  <c r="G703" i="8"/>
  <c r="A706" i="8" l="1"/>
  <c r="B705" i="8"/>
  <c r="C704" i="8"/>
  <c r="K704" i="8"/>
  <c r="L704" i="8"/>
  <c r="J704" i="8"/>
  <c r="I704" i="8"/>
  <c r="G704" i="8"/>
  <c r="H704" i="8"/>
  <c r="N704" i="8"/>
  <c r="D704" i="8"/>
  <c r="M704" i="8"/>
  <c r="E704" i="8"/>
  <c r="F704" i="8"/>
  <c r="F705" i="8" l="1"/>
  <c r="C705" i="8"/>
  <c r="M705" i="8"/>
  <c r="K705" i="8"/>
  <c r="E705" i="8"/>
  <c r="I705" i="8"/>
  <c r="L705" i="8"/>
  <c r="H705" i="8"/>
  <c r="N705" i="8"/>
  <c r="D705" i="8"/>
  <c r="G705" i="8"/>
  <c r="J705" i="8"/>
  <c r="B706" i="8"/>
  <c r="A707" i="8"/>
  <c r="A708" i="8" l="1"/>
  <c r="B707" i="8"/>
  <c r="J706" i="8"/>
  <c r="K706" i="8"/>
  <c r="L706" i="8"/>
  <c r="D706" i="8"/>
  <c r="E706" i="8"/>
  <c r="F706" i="8"/>
  <c r="G706" i="8"/>
  <c r="H706" i="8"/>
  <c r="C706" i="8"/>
  <c r="N706" i="8"/>
  <c r="M706" i="8"/>
  <c r="I706" i="8"/>
  <c r="K707" i="8" l="1"/>
  <c r="G707" i="8"/>
  <c r="C707" i="8"/>
  <c r="H707" i="8"/>
  <c r="L707" i="8"/>
  <c r="D707" i="8"/>
  <c r="I707" i="8"/>
  <c r="J707" i="8"/>
  <c r="N707" i="8"/>
  <c r="M707" i="8"/>
  <c r="E707" i="8"/>
  <c r="F707" i="8"/>
  <c r="B708" i="8"/>
  <c r="A709" i="8"/>
  <c r="B709" i="8" l="1"/>
  <c r="A710" i="8"/>
  <c r="K708" i="8"/>
  <c r="J708" i="8"/>
  <c r="F708" i="8"/>
  <c r="C708" i="8"/>
  <c r="I708" i="8"/>
  <c r="G708" i="8"/>
  <c r="E708" i="8"/>
  <c r="H708" i="8"/>
  <c r="N708" i="8"/>
  <c r="M708" i="8"/>
  <c r="D708" i="8"/>
  <c r="L708" i="8"/>
  <c r="B710" i="8" l="1"/>
  <c r="A711" i="8"/>
  <c r="K709" i="8"/>
  <c r="D709" i="8"/>
  <c r="L709" i="8"/>
  <c r="J709" i="8"/>
  <c r="M709" i="8"/>
  <c r="H709" i="8"/>
  <c r="E709" i="8"/>
  <c r="N709" i="8"/>
  <c r="F709" i="8"/>
  <c r="G709" i="8"/>
  <c r="C709" i="8"/>
  <c r="I709" i="8"/>
  <c r="A712" i="8" l="1"/>
  <c r="B711" i="8"/>
  <c r="N710" i="8"/>
  <c r="K710" i="8"/>
  <c r="E710" i="8"/>
  <c r="I710" i="8"/>
  <c r="J710" i="8"/>
  <c r="M710" i="8"/>
  <c r="D710" i="8"/>
  <c r="H710" i="8"/>
  <c r="F710" i="8"/>
  <c r="C710" i="8"/>
  <c r="G710" i="8"/>
  <c r="L710" i="8"/>
  <c r="G711" i="8" l="1"/>
  <c r="N711" i="8"/>
  <c r="H711" i="8"/>
  <c r="C711" i="8"/>
  <c r="J711" i="8"/>
  <c r="F711" i="8"/>
  <c r="L711" i="8"/>
  <c r="D711" i="8"/>
  <c r="M711" i="8"/>
  <c r="I711" i="8"/>
  <c r="E711" i="8"/>
  <c r="K711" i="8"/>
  <c r="A713" i="8"/>
  <c r="B712" i="8"/>
  <c r="J712" i="8" l="1"/>
  <c r="N712" i="8"/>
  <c r="E712" i="8"/>
  <c r="K712" i="8"/>
  <c r="I712" i="8"/>
  <c r="D712" i="8"/>
  <c r="G712" i="8"/>
  <c r="H712" i="8"/>
  <c r="M712" i="8"/>
  <c r="L712" i="8"/>
  <c r="F712" i="8"/>
  <c r="C712" i="8"/>
  <c r="A714" i="8"/>
  <c r="B713" i="8"/>
  <c r="I713" i="8" l="1"/>
  <c r="G713" i="8"/>
  <c r="F713" i="8"/>
  <c r="E713" i="8"/>
  <c r="C713" i="8"/>
  <c r="L713" i="8"/>
  <c r="K713" i="8"/>
  <c r="J713" i="8"/>
  <c r="N713" i="8"/>
  <c r="M713" i="8"/>
  <c r="D713" i="8"/>
  <c r="H713" i="8"/>
  <c r="A715" i="8"/>
  <c r="B714" i="8"/>
  <c r="M714" i="8" l="1"/>
  <c r="D714" i="8"/>
  <c r="G714" i="8"/>
  <c r="C714" i="8"/>
  <c r="L714" i="8"/>
  <c r="E714" i="8"/>
  <c r="J714" i="8"/>
  <c r="F714" i="8"/>
  <c r="I714" i="8"/>
  <c r="N714" i="8"/>
  <c r="K714" i="8"/>
  <c r="H714" i="8"/>
  <c r="B715" i="8"/>
  <c r="A716" i="8"/>
  <c r="B716" i="8" l="1"/>
  <c r="A717" i="8"/>
  <c r="K715" i="8"/>
  <c r="L715" i="8"/>
  <c r="D715" i="8"/>
  <c r="G715" i="8"/>
  <c r="H715" i="8"/>
  <c r="I715" i="8"/>
  <c r="C715" i="8"/>
  <c r="E715" i="8"/>
  <c r="M715" i="8"/>
  <c r="F715" i="8"/>
  <c r="N715" i="8"/>
  <c r="J715" i="8"/>
  <c r="B717" i="8" l="1"/>
  <c r="A718" i="8"/>
  <c r="J716" i="8"/>
  <c r="I716" i="8"/>
  <c r="G716" i="8"/>
  <c r="D716" i="8"/>
  <c r="C716" i="8"/>
  <c r="E716" i="8"/>
  <c r="K716" i="8"/>
  <c r="F716" i="8"/>
  <c r="H716" i="8"/>
  <c r="L716" i="8"/>
  <c r="M716" i="8"/>
  <c r="N716" i="8"/>
  <c r="B718" i="8" l="1"/>
  <c r="A719" i="8"/>
  <c r="L717" i="8"/>
  <c r="E717" i="8"/>
  <c r="F717" i="8"/>
  <c r="H717" i="8"/>
  <c r="K717" i="8"/>
  <c r="D717" i="8"/>
  <c r="M717" i="8"/>
  <c r="J717" i="8"/>
  <c r="N717" i="8"/>
  <c r="C717" i="8"/>
  <c r="G717" i="8"/>
  <c r="I717" i="8"/>
  <c r="B719" i="8" l="1"/>
  <c r="A720" i="8"/>
  <c r="M718" i="8"/>
  <c r="K718" i="8"/>
  <c r="N718" i="8"/>
  <c r="L718" i="8"/>
  <c r="J718" i="8"/>
  <c r="H718" i="8"/>
  <c r="F718" i="8"/>
  <c r="G718" i="8"/>
  <c r="I718" i="8"/>
  <c r="C718" i="8"/>
  <c r="E718" i="8"/>
  <c r="D718" i="8"/>
  <c r="A721" i="8" l="1"/>
  <c r="B720" i="8"/>
  <c r="F719" i="8"/>
  <c r="C719" i="8"/>
  <c r="E719" i="8"/>
  <c r="G719" i="8"/>
  <c r="D719" i="8"/>
  <c r="M719" i="8"/>
  <c r="J719" i="8"/>
  <c r="N719" i="8"/>
  <c r="L719" i="8"/>
  <c r="I719" i="8"/>
  <c r="H719" i="8"/>
  <c r="K719" i="8"/>
  <c r="L720" i="8" l="1"/>
  <c r="N720" i="8"/>
  <c r="C720" i="8"/>
  <c r="E720" i="8"/>
  <c r="H720" i="8"/>
  <c r="F720" i="8"/>
  <c r="J720" i="8"/>
  <c r="M720" i="8"/>
  <c r="K720" i="8"/>
  <c r="G720" i="8"/>
  <c r="I720" i="8"/>
  <c r="D720" i="8"/>
  <c r="B721" i="8"/>
  <c r="A722" i="8"/>
  <c r="A723" i="8" l="1"/>
  <c r="B722" i="8"/>
  <c r="E721" i="8"/>
  <c r="D721" i="8"/>
  <c r="M721" i="8"/>
  <c r="F721" i="8"/>
  <c r="C721" i="8"/>
  <c r="G721" i="8"/>
  <c r="I721" i="8"/>
  <c r="H721" i="8"/>
  <c r="L721" i="8"/>
  <c r="J721" i="8"/>
  <c r="K721" i="8"/>
  <c r="N721" i="8"/>
  <c r="N722" i="8" l="1"/>
  <c r="C722" i="8"/>
  <c r="L722" i="8"/>
  <c r="M722" i="8"/>
  <c r="H722" i="8"/>
  <c r="K722" i="8"/>
  <c r="I722" i="8"/>
  <c r="J722" i="8"/>
  <c r="D722" i="8"/>
  <c r="E722" i="8"/>
  <c r="G722" i="8"/>
  <c r="F722" i="8"/>
  <c r="A724" i="8"/>
  <c r="B723" i="8"/>
  <c r="L723" i="8" l="1"/>
  <c r="M723" i="8"/>
  <c r="D723" i="8"/>
  <c r="C723" i="8"/>
  <c r="J723" i="8"/>
  <c r="H723" i="8"/>
  <c r="I723" i="8"/>
  <c r="G723" i="8"/>
  <c r="K723" i="8"/>
  <c r="F723" i="8"/>
  <c r="N723" i="8"/>
  <c r="E723" i="8"/>
  <c r="A725" i="8"/>
  <c r="B724" i="8"/>
  <c r="G724" i="8" l="1"/>
  <c r="I724" i="8"/>
  <c r="N724" i="8"/>
  <c r="F724" i="8"/>
  <c r="C724" i="8"/>
  <c r="J724" i="8"/>
  <c r="D724" i="8"/>
  <c r="K724" i="8"/>
  <c r="H724" i="8"/>
  <c r="E724" i="8"/>
  <c r="M724" i="8"/>
  <c r="L724" i="8"/>
  <c r="B725" i="8"/>
  <c r="A726" i="8"/>
  <c r="B726" i="8" l="1"/>
  <c r="A727" i="8"/>
  <c r="C725" i="8"/>
  <c r="G725" i="8"/>
  <c r="L725" i="8"/>
  <c r="F725" i="8"/>
  <c r="N725" i="8"/>
  <c r="E725" i="8"/>
  <c r="K725" i="8"/>
  <c r="I725" i="8"/>
  <c r="J725" i="8"/>
  <c r="H725" i="8"/>
  <c r="D725" i="8"/>
  <c r="M725" i="8"/>
  <c r="B727" i="8" l="1"/>
  <c r="A728" i="8"/>
  <c r="H726" i="8"/>
  <c r="E726" i="8"/>
  <c r="F726" i="8"/>
  <c r="N726" i="8"/>
  <c r="K726" i="8"/>
  <c r="G726" i="8"/>
  <c r="D726" i="8"/>
  <c r="L726" i="8"/>
  <c r="M726" i="8"/>
  <c r="C726" i="8"/>
  <c r="I726" i="8"/>
  <c r="J726" i="8"/>
  <c r="A729" i="8" l="1"/>
  <c r="B728" i="8"/>
  <c r="E727" i="8"/>
  <c r="K727" i="8"/>
  <c r="D727" i="8"/>
  <c r="C727" i="8"/>
  <c r="N727" i="8"/>
  <c r="J727" i="8"/>
  <c r="H727" i="8"/>
  <c r="G727" i="8"/>
  <c r="M727" i="8"/>
  <c r="L727" i="8"/>
  <c r="I727" i="8"/>
  <c r="F727" i="8"/>
  <c r="M728" i="8" l="1"/>
  <c r="L728" i="8"/>
  <c r="C728" i="8"/>
  <c r="E728" i="8"/>
  <c r="J728" i="8"/>
  <c r="N728" i="8"/>
  <c r="F728" i="8"/>
  <c r="K728" i="8"/>
  <c r="H728" i="8"/>
  <c r="I728" i="8"/>
  <c r="D728" i="8"/>
  <c r="G728" i="8"/>
  <c r="A730" i="8"/>
  <c r="B729" i="8"/>
  <c r="E729" i="8" l="1"/>
  <c r="M729" i="8"/>
  <c r="L729" i="8"/>
  <c r="K729" i="8"/>
  <c r="J729" i="8"/>
  <c r="F729" i="8"/>
  <c r="N729" i="8"/>
  <c r="G729" i="8"/>
  <c r="C729" i="8"/>
  <c r="I729" i="8"/>
  <c r="D729" i="8"/>
  <c r="H729" i="8"/>
  <c r="B730" i="8"/>
  <c r="A731" i="8"/>
  <c r="B731" i="8" l="1"/>
  <c r="A732" i="8"/>
  <c r="I730" i="8"/>
  <c r="J730" i="8"/>
  <c r="H730" i="8"/>
  <c r="D730" i="8"/>
  <c r="C730" i="8"/>
  <c r="L730" i="8"/>
  <c r="K730" i="8"/>
  <c r="F730" i="8"/>
  <c r="N730" i="8"/>
  <c r="E730" i="8"/>
  <c r="G730" i="8"/>
  <c r="M730" i="8"/>
  <c r="A733" i="8" l="1"/>
  <c r="B732" i="8"/>
  <c r="F731" i="8"/>
  <c r="E731" i="8"/>
  <c r="H731" i="8"/>
  <c r="C731" i="8"/>
  <c r="G731" i="8"/>
  <c r="N731" i="8"/>
  <c r="L731" i="8"/>
  <c r="K731" i="8"/>
  <c r="M731" i="8"/>
  <c r="D731" i="8"/>
  <c r="J731" i="8"/>
  <c r="I731" i="8"/>
  <c r="K732" i="8" l="1"/>
  <c r="I732" i="8"/>
  <c r="C732" i="8"/>
  <c r="D732" i="8"/>
  <c r="M732" i="8"/>
  <c r="H732" i="8"/>
  <c r="N732" i="8"/>
  <c r="L732" i="8"/>
  <c r="E732" i="8"/>
  <c r="J732" i="8"/>
  <c r="F732" i="8"/>
  <c r="G732" i="8"/>
  <c r="A734" i="8"/>
  <c r="B733" i="8"/>
  <c r="M733" i="8" l="1"/>
  <c r="I733" i="8"/>
  <c r="D733" i="8"/>
  <c r="E733" i="8"/>
  <c r="C733" i="8"/>
  <c r="L733" i="8"/>
  <c r="H733" i="8"/>
  <c r="K733" i="8"/>
  <c r="F733" i="8"/>
  <c r="J733" i="8"/>
  <c r="N733" i="8"/>
  <c r="G733" i="8"/>
  <c r="A735" i="8"/>
  <c r="B734" i="8"/>
  <c r="D734" i="8" l="1"/>
  <c r="F734" i="8"/>
  <c r="L734" i="8"/>
  <c r="K734" i="8"/>
  <c r="C734" i="8"/>
  <c r="H734" i="8"/>
  <c r="M734" i="8"/>
  <c r="I734" i="8"/>
  <c r="E734" i="8"/>
  <c r="J734" i="8"/>
  <c r="G734" i="8"/>
  <c r="N734" i="8"/>
  <c r="B735" i="8"/>
  <c r="A736" i="8"/>
  <c r="B736" i="8" l="1"/>
  <c r="A737" i="8"/>
  <c r="F735" i="8"/>
  <c r="G735" i="8"/>
  <c r="J735" i="8"/>
  <c r="N735" i="8"/>
  <c r="I735" i="8"/>
  <c r="L735" i="8"/>
  <c r="H735" i="8"/>
  <c r="D735" i="8"/>
  <c r="M735" i="8"/>
  <c r="E735" i="8"/>
  <c r="K735" i="8"/>
  <c r="C735" i="8"/>
  <c r="A738" i="8" l="1"/>
  <c r="B737" i="8"/>
  <c r="N736" i="8"/>
  <c r="H736" i="8"/>
  <c r="K736" i="8"/>
  <c r="L736" i="8"/>
  <c r="I736" i="8"/>
  <c r="D736" i="8"/>
  <c r="C736" i="8"/>
  <c r="M736" i="8"/>
  <c r="E736" i="8"/>
  <c r="G736" i="8"/>
  <c r="J736" i="8"/>
  <c r="F736" i="8"/>
  <c r="C737" i="8" l="1"/>
  <c r="L737" i="8"/>
  <c r="H737" i="8"/>
  <c r="N737" i="8"/>
  <c r="G737" i="8"/>
  <c r="D737" i="8"/>
  <c r="J737" i="8"/>
  <c r="K737" i="8"/>
  <c r="I737" i="8"/>
  <c r="E737" i="8"/>
  <c r="M737" i="8"/>
  <c r="F737" i="8"/>
  <c r="A739" i="8"/>
  <c r="B738" i="8"/>
  <c r="N738" i="8" l="1"/>
  <c r="L738" i="8"/>
  <c r="K738" i="8"/>
  <c r="E738" i="8"/>
  <c r="G738" i="8"/>
  <c r="J738" i="8"/>
  <c r="H738" i="8"/>
  <c r="F738" i="8"/>
  <c r="C738" i="8"/>
  <c r="D738" i="8"/>
  <c r="M738" i="8"/>
  <c r="I738" i="8"/>
  <c r="B739" i="8"/>
  <c r="A740" i="8"/>
  <c r="A741" i="8" l="1"/>
  <c r="B740" i="8"/>
  <c r="G739" i="8"/>
  <c r="N739" i="8"/>
  <c r="E739" i="8"/>
  <c r="D739" i="8"/>
  <c r="M739" i="8"/>
  <c r="H739" i="8"/>
  <c r="J739" i="8"/>
  <c r="F739" i="8"/>
  <c r="L739" i="8"/>
  <c r="I739" i="8"/>
  <c r="K739" i="8"/>
  <c r="C739" i="8"/>
  <c r="H740" i="8" l="1"/>
  <c r="E740" i="8"/>
  <c r="K740" i="8"/>
  <c r="J740" i="8"/>
  <c r="G740" i="8"/>
  <c r="C740" i="8"/>
  <c r="L740" i="8"/>
  <c r="M740" i="8"/>
  <c r="D740" i="8"/>
  <c r="F740" i="8"/>
  <c r="N740" i="8"/>
  <c r="I740" i="8"/>
  <c r="B741" i="8"/>
  <c r="A742" i="8"/>
  <c r="B742" i="8" l="1"/>
  <c r="A743" i="8"/>
  <c r="I741" i="8"/>
  <c r="H741" i="8"/>
  <c r="F741" i="8"/>
  <c r="D741" i="8"/>
  <c r="C741" i="8"/>
  <c r="K741" i="8"/>
  <c r="L741" i="8"/>
  <c r="M741" i="8"/>
  <c r="E741" i="8"/>
  <c r="J741" i="8"/>
  <c r="G741" i="8"/>
  <c r="N741" i="8"/>
  <c r="B743" i="8" l="1"/>
  <c r="A744" i="8"/>
  <c r="F742" i="8"/>
  <c r="N742" i="8"/>
  <c r="D742" i="8"/>
  <c r="G742" i="8"/>
  <c r="K742" i="8"/>
  <c r="J742" i="8"/>
  <c r="H742" i="8"/>
  <c r="I742" i="8"/>
  <c r="E742" i="8"/>
  <c r="M742" i="8"/>
  <c r="C742" i="8"/>
  <c r="L742" i="8"/>
  <c r="B744" i="8" l="1"/>
  <c r="A745" i="8"/>
  <c r="E743" i="8"/>
  <c r="G743" i="8"/>
  <c r="K743" i="8"/>
  <c r="H743" i="8"/>
  <c r="I743" i="8"/>
  <c r="D743" i="8"/>
  <c r="C743" i="8"/>
  <c r="F743" i="8"/>
  <c r="J743" i="8"/>
  <c r="M743" i="8"/>
  <c r="N743" i="8"/>
  <c r="L743" i="8"/>
  <c r="B745" i="8" l="1"/>
  <c r="A746" i="8"/>
  <c r="C744" i="8"/>
  <c r="E744" i="8"/>
  <c r="H744" i="8"/>
  <c r="M744" i="8"/>
  <c r="L744" i="8"/>
  <c r="I744" i="8"/>
  <c r="J744" i="8"/>
  <c r="G744" i="8"/>
  <c r="N744" i="8"/>
  <c r="K744" i="8"/>
  <c r="D744" i="8"/>
  <c r="F744" i="8"/>
  <c r="A747" i="8" l="1"/>
  <c r="B746" i="8"/>
  <c r="H745" i="8"/>
  <c r="M745" i="8"/>
  <c r="C745" i="8"/>
  <c r="E745" i="8"/>
  <c r="I745" i="8"/>
  <c r="N745" i="8"/>
  <c r="F745" i="8"/>
  <c r="J745" i="8"/>
  <c r="D745" i="8"/>
  <c r="K745" i="8"/>
  <c r="L745" i="8"/>
  <c r="G745" i="8"/>
  <c r="E746" i="8" l="1"/>
  <c r="N746" i="8"/>
  <c r="I746" i="8"/>
  <c r="K746" i="8"/>
  <c r="C746" i="8"/>
  <c r="G746" i="8"/>
  <c r="H746" i="8"/>
  <c r="D746" i="8"/>
  <c r="L746" i="8"/>
  <c r="J746" i="8"/>
  <c r="M746" i="8"/>
  <c r="F746" i="8"/>
  <c r="B747" i="8"/>
  <c r="A748" i="8"/>
  <c r="B748" i="8" l="1"/>
  <c r="A749" i="8"/>
  <c r="L747" i="8"/>
  <c r="N747" i="8"/>
  <c r="C747" i="8"/>
  <c r="D747" i="8"/>
  <c r="H747" i="8"/>
  <c r="E747" i="8"/>
  <c r="I747" i="8"/>
  <c r="G747" i="8"/>
  <c r="J747" i="8"/>
  <c r="M747" i="8"/>
  <c r="K747" i="8"/>
  <c r="F747" i="8"/>
  <c r="B749" i="8" l="1"/>
  <c r="A750" i="8"/>
  <c r="I748" i="8"/>
  <c r="L748" i="8"/>
  <c r="G748" i="8"/>
  <c r="J748" i="8"/>
  <c r="E748" i="8"/>
  <c r="C748" i="8"/>
  <c r="F748" i="8"/>
  <c r="N748" i="8"/>
  <c r="H748" i="8"/>
  <c r="D748" i="8"/>
  <c r="M748" i="8"/>
  <c r="K748" i="8"/>
  <c r="A751" i="8" l="1"/>
  <c r="B750" i="8"/>
  <c r="H749" i="8"/>
  <c r="E749" i="8"/>
  <c r="F749" i="8"/>
  <c r="L749" i="8"/>
  <c r="J749" i="8"/>
  <c r="N749" i="8"/>
  <c r="G749" i="8"/>
  <c r="C749" i="8"/>
  <c r="M749" i="8"/>
  <c r="D749" i="8"/>
  <c r="I749" i="8"/>
  <c r="K749" i="8"/>
  <c r="N750" i="8" l="1"/>
  <c r="J750" i="8"/>
  <c r="I750" i="8"/>
  <c r="H750" i="8"/>
  <c r="D750" i="8"/>
  <c r="K750" i="8"/>
  <c r="E750" i="8"/>
  <c r="L750" i="8"/>
  <c r="M750" i="8"/>
  <c r="C750" i="8"/>
  <c r="F750" i="8"/>
  <c r="G750" i="8"/>
  <c r="A752" i="8"/>
  <c r="B751" i="8"/>
  <c r="D751" i="8" l="1"/>
  <c r="N751" i="8"/>
  <c r="I751" i="8"/>
  <c r="H751" i="8"/>
  <c r="K751" i="8"/>
  <c r="C751" i="8"/>
  <c r="L751" i="8"/>
  <c r="E751" i="8"/>
  <c r="F751" i="8"/>
  <c r="G751" i="8"/>
  <c r="J751" i="8"/>
  <c r="M751" i="8"/>
  <c r="B752" i="8"/>
  <c r="A753" i="8"/>
  <c r="B753" i="8" l="1"/>
  <c r="A754" i="8"/>
  <c r="I752" i="8"/>
  <c r="N752" i="8"/>
  <c r="G752" i="8"/>
  <c r="E752" i="8"/>
  <c r="L752" i="8"/>
  <c r="C752" i="8"/>
  <c r="D752" i="8"/>
  <c r="F752" i="8"/>
  <c r="M752" i="8"/>
  <c r="J752" i="8"/>
  <c r="H752" i="8"/>
  <c r="K752" i="8"/>
  <c r="B754" i="8" l="1"/>
  <c r="A755" i="8"/>
  <c r="H753" i="8"/>
  <c r="F753" i="8"/>
  <c r="I753" i="8"/>
  <c r="D753" i="8"/>
  <c r="E753" i="8"/>
  <c r="L753" i="8"/>
  <c r="M753" i="8"/>
  <c r="N753" i="8"/>
  <c r="G753" i="8"/>
  <c r="J753" i="8"/>
  <c r="C753" i="8"/>
  <c r="K753" i="8"/>
  <c r="B755" i="8" l="1"/>
  <c r="A756" i="8"/>
  <c r="K754" i="8"/>
  <c r="G754" i="8"/>
  <c r="N754" i="8"/>
  <c r="C754" i="8"/>
  <c r="J754" i="8"/>
  <c r="F754" i="8"/>
  <c r="H754" i="8"/>
  <c r="I754" i="8"/>
  <c r="E754" i="8"/>
  <c r="M754" i="8"/>
  <c r="D754" i="8"/>
  <c r="L754" i="8"/>
  <c r="B756" i="8" l="1"/>
  <c r="A757" i="8"/>
  <c r="G755" i="8"/>
  <c r="C755" i="8"/>
  <c r="D755" i="8"/>
  <c r="K755" i="8"/>
  <c r="H755" i="8"/>
  <c r="I755" i="8"/>
  <c r="L755" i="8"/>
  <c r="M755" i="8"/>
  <c r="F755" i="8"/>
  <c r="E755" i="8"/>
  <c r="J755" i="8"/>
  <c r="N755" i="8"/>
  <c r="B757" i="8" l="1"/>
  <c r="A758" i="8"/>
  <c r="J756" i="8"/>
  <c r="M756" i="8"/>
  <c r="G756" i="8"/>
  <c r="I756" i="8"/>
  <c r="E756" i="8"/>
  <c r="D756" i="8"/>
  <c r="H756" i="8"/>
  <c r="C756" i="8"/>
  <c r="K756" i="8"/>
  <c r="F756" i="8"/>
  <c r="L756" i="8"/>
  <c r="N756" i="8"/>
  <c r="A759" i="8" l="1"/>
  <c r="B758" i="8"/>
  <c r="F757" i="8"/>
  <c r="E757" i="8"/>
  <c r="K757" i="8"/>
  <c r="J757" i="8"/>
  <c r="G757" i="8"/>
  <c r="I757" i="8"/>
  <c r="L757" i="8"/>
  <c r="C757" i="8"/>
  <c r="D757" i="8"/>
  <c r="H757" i="8"/>
  <c r="M757" i="8"/>
  <c r="N757" i="8"/>
  <c r="K758" i="8" l="1"/>
  <c r="D758" i="8"/>
  <c r="E758" i="8"/>
  <c r="C758" i="8"/>
  <c r="I758" i="8"/>
  <c r="M758" i="8"/>
  <c r="G758" i="8"/>
  <c r="J758" i="8"/>
  <c r="N758" i="8"/>
  <c r="H758" i="8"/>
  <c r="F758" i="8"/>
  <c r="L758" i="8"/>
  <c r="A760" i="8"/>
  <c r="B759" i="8"/>
  <c r="H759" i="8" l="1"/>
  <c r="D759" i="8"/>
  <c r="J759" i="8"/>
  <c r="K759" i="8"/>
  <c r="E759" i="8"/>
  <c r="I759" i="8"/>
  <c r="N759" i="8"/>
  <c r="G759" i="8"/>
  <c r="M759" i="8"/>
  <c r="L759" i="8"/>
  <c r="C759" i="8"/>
  <c r="F759" i="8"/>
  <c r="A761" i="8"/>
  <c r="B760" i="8"/>
  <c r="L760" i="8" l="1"/>
  <c r="M760" i="8"/>
  <c r="G760" i="8"/>
  <c r="E760" i="8"/>
  <c r="K760" i="8"/>
  <c r="N760" i="8"/>
  <c r="D760" i="8"/>
  <c r="I760" i="8"/>
  <c r="F760" i="8"/>
  <c r="H760" i="8"/>
  <c r="J760" i="8"/>
  <c r="C760" i="8"/>
  <c r="B761" i="8"/>
  <c r="A762" i="8"/>
  <c r="A763" i="8" l="1"/>
  <c r="B762" i="8"/>
  <c r="H761" i="8"/>
  <c r="J761" i="8"/>
  <c r="I761" i="8"/>
  <c r="D761" i="8"/>
  <c r="N761" i="8"/>
  <c r="C761" i="8"/>
  <c r="K761" i="8"/>
  <c r="M761" i="8"/>
  <c r="G761" i="8"/>
  <c r="E761" i="8"/>
  <c r="F761" i="8"/>
  <c r="L761" i="8"/>
  <c r="H762" i="8" l="1"/>
  <c r="L762" i="8"/>
  <c r="J762" i="8"/>
  <c r="N762" i="8"/>
  <c r="M762" i="8"/>
  <c r="E762" i="8"/>
  <c r="D762" i="8"/>
  <c r="I762" i="8"/>
  <c r="F762" i="8"/>
  <c r="K762" i="8"/>
  <c r="G762" i="8"/>
  <c r="C762" i="8"/>
  <c r="B763" i="8"/>
  <c r="A764" i="8"/>
  <c r="A765" i="8" l="1"/>
  <c r="B764" i="8"/>
  <c r="F763" i="8"/>
  <c r="C763" i="8"/>
  <c r="E763" i="8"/>
  <c r="G763" i="8"/>
  <c r="L763" i="8"/>
  <c r="H763" i="8"/>
  <c r="K763" i="8"/>
  <c r="J763" i="8"/>
  <c r="D763" i="8"/>
  <c r="I763" i="8"/>
  <c r="N763" i="8"/>
  <c r="M763" i="8"/>
  <c r="D764" i="8" l="1"/>
  <c r="M764" i="8"/>
  <c r="E764" i="8"/>
  <c r="C764" i="8"/>
  <c r="I764" i="8"/>
  <c r="L764" i="8"/>
  <c r="F764" i="8"/>
  <c r="H764" i="8"/>
  <c r="N764" i="8"/>
  <c r="G764" i="8"/>
  <c r="K764" i="8"/>
  <c r="J764" i="8"/>
  <c r="B765" i="8"/>
  <c r="A766" i="8"/>
  <c r="A767" i="8" l="1"/>
  <c r="B766" i="8"/>
  <c r="J765" i="8"/>
  <c r="D765" i="8"/>
  <c r="E765" i="8"/>
  <c r="F765" i="8"/>
  <c r="C765" i="8"/>
  <c r="N765" i="8"/>
  <c r="K765" i="8"/>
  <c r="I765" i="8"/>
  <c r="M765" i="8"/>
  <c r="G765" i="8"/>
  <c r="H765" i="8"/>
  <c r="L765" i="8"/>
  <c r="L766" i="8" l="1"/>
  <c r="K766" i="8"/>
  <c r="F766" i="8"/>
  <c r="C766" i="8"/>
  <c r="D766" i="8"/>
  <c r="I766" i="8"/>
  <c r="G766" i="8"/>
  <c r="M766" i="8"/>
  <c r="N766" i="8"/>
  <c r="E766" i="8"/>
  <c r="J766" i="8"/>
  <c r="H766" i="8"/>
  <c r="A768" i="8"/>
  <c r="B767" i="8"/>
  <c r="E767" i="8" l="1"/>
  <c r="H767" i="8"/>
  <c r="I767" i="8"/>
  <c r="L767" i="8"/>
  <c r="G767" i="8"/>
  <c r="N767" i="8"/>
  <c r="K767" i="8"/>
  <c r="F767" i="8"/>
  <c r="D767" i="8"/>
  <c r="J767" i="8"/>
  <c r="C767" i="8"/>
  <c r="M767" i="8"/>
  <c r="A769" i="8"/>
  <c r="B768" i="8"/>
  <c r="E768" i="8" l="1"/>
  <c r="F768" i="8"/>
  <c r="N768" i="8"/>
  <c r="H768" i="8"/>
  <c r="I768" i="8"/>
  <c r="D768" i="8"/>
  <c r="J768" i="8"/>
  <c r="K768" i="8"/>
  <c r="C768" i="8"/>
  <c r="G768" i="8"/>
  <c r="M768" i="8"/>
  <c r="L768" i="8"/>
  <c r="A770" i="8"/>
  <c r="B769" i="8"/>
  <c r="H769" i="8" l="1"/>
  <c r="E769" i="8"/>
  <c r="C769" i="8"/>
  <c r="F769" i="8"/>
  <c r="M769" i="8"/>
  <c r="N769" i="8"/>
  <c r="I769" i="8"/>
  <c r="D769" i="8"/>
  <c r="G769" i="8"/>
  <c r="J769" i="8"/>
  <c r="L769" i="8"/>
  <c r="K769" i="8"/>
  <c r="A771" i="8"/>
  <c r="B770" i="8"/>
  <c r="H770" i="8" l="1"/>
  <c r="C770" i="8"/>
  <c r="G770" i="8"/>
  <c r="F770" i="8"/>
  <c r="J770" i="8"/>
  <c r="I770" i="8"/>
  <c r="K770" i="8"/>
  <c r="N770" i="8"/>
  <c r="D770" i="8"/>
  <c r="L770" i="8"/>
  <c r="E770" i="8"/>
  <c r="M770" i="8"/>
  <c r="A772" i="8"/>
  <c r="B771" i="8"/>
  <c r="K771" i="8" l="1"/>
  <c r="F771" i="8"/>
  <c r="J771" i="8"/>
  <c r="N771" i="8"/>
  <c r="G771" i="8"/>
  <c r="I771" i="8"/>
  <c r="L771" i="8"/>
  <c r="C771" i="8"/>
  <c r="D771" i="8"/>
  <c r="M771" i="8"/>
  <c r="H771" i="8"/>
  <c r="E771" i="8"/>
  <c r="A773" i="8"/>
  <c r="B772" i="8"/>
  <c r="L772" i="8" l="1"/>
  <c r="E772" i="8"/>
  <c r="D772" i="8"/>
  <c r="C772" i="8"/>
  <c r="I772" i="8"/>
  <c r="M772" i="8"/>
  <c r="H772" i="8"/>
  <c r="F772" i="8"/>
  <c r="N772" i="8"/>
  <c r="J772" i="8"/>
  <c r="G772" i="8"/>
  <c r="K772" i="8"/>
  <c r="B773" i="8"/>
  <c r="A774" i="8"/>
  <c r="A775" i="8" l="1"/>
  <c r="B774" i="8"/>
  <c r="C773" i="8"/>
  <c r="G773" i="8"/>
  <c r="K773" i="8"/>
  <c r="M773" i="8"/>
  <c r="F773" i="8"/>
  <c r="J773" i="8"/>
  <c r="E773" i="8"/>
  <c r="D773" i="8"/>
  <c r="I773" i="8"/>
  <c r="H773" i="8"/>
  <c r="N773" i="8"/>
  <c r="L773" i="8"/>
  <c r="N774" i="8" l="1"/>
  <c r="J774" i="8"/>
  <c r="I774" i="8"/>
  <c r="D774" i="8"/>
  <c r="M774" i="8"/>
  <c r="G774" i="8"/>
  <c r="C774" i="8"/>
  <c r="E774" i="8"/>
  <c r="K774" i="8"/>
  <c r="F774" i="8"/>
  <c r="L774" i="8"/>
  <c r="H774" i="8"/>
  <c r="A776" i="8"/>
  <c r="B775" i="8"/>
  <c r="C775" i="8" l="1"/>
  <c r="M775" i="8"/>
  <c r="E775" i="8"/>
  <c r="N775" i="8"/>
  <c r="G775" i="8"/>
  <c r="I775" i="8"/>
  <c r="K775" i="8"/>
  <c r="L775" i="8"/>
  <c r="H775" i="8"/>
  <c r="J775" i="8"/>
  <c r="D775" i="8"/>
  <c r="F775" i="8"/>
  <c r="B776" i="8"/>
  <c r="A777" i="8"/>
  <c r="B777" i="8" l="1"/>
  <c r="A778" i="8"/>
  <c r="L776" i="8"/>
  <c r="N776" i="8"/>
  <c r="M776" i="8"/>
  <c r="E776" i="8"/>
  <c r="G776" i="8"/>
  <c r="H776" i="8"/>
  <c r="F776" i="8"/>
  <c r="K776" i="8"/>
  <c r="D776" i="8"/>
  <c r="J776" i="8"/>
  <c r="I776" i="8"/>
  <c r="C776" i="8"/>
  <c r="A779" i="8" l="1"/>
  <c r="B778" i="8"/>
  <c r="J777" i="8"/>
  <c r="M777" i="8"/>
  <c r="F777" i="8"/>
  <c r="L777" i="8"/>
  <c r="E777" i="8"/>
  <c r="D777" i="8"/>
  <c r="N777" i="8"/>
  <c r="H777" i="8"/>
  <c r="K777" i="8"/>
  <c r="I777" i="8"/>
  <c r="C777" i="8"/>
  <c r="G777" i="8"/>
  <c r="G778" i="8" l="1"/>
  <c r="F778" i="8"/>
  <c r="N778" i="8"/>
  <c r="I778" i="8"/>
  <c r="J778" i="8"/>
  <c r="M778" i="8"/>
  <c r="D778" i="8"/>
  <c r="K778" i="8"/>
  <c r="L778" i="8"/>
  <c r="H778" i="8"/>
  <c r="C778" i="8"/>
  <c r="E778" i="8"/>
  <c r="B779" i="8"/>
  <c r="A780" i="8"/>
  <c r="A781" i="8" l="1"/>
  <c r="B780" i="8"/>
  <c r="G779" i="8"/>
  <c r="H779" i="8"/>
  <c r="I779" i="8"/>
  <c r="F779" i="8"/>
  <c r="K779" i="8"/>
  <c r="E779" i="8"/>
  <c r="L779" i="8"/>
  <c r="M779" i="8"/>
  <c r="D779" i="8"/>
  <c r="C779" i="8"/>
  <c r="J779" i="8"/>
  <c r="N779" i="8"/>
  <c r="F780" i="8" l="1"/>
  <c r="I780" i="8"/>
  <c r="G780" i="8"/>
  <c r="D780" i="8"/>
  <c r="H780" i="8"/>
  <c r="J780" i="8"/>
  <c r="C780" i="8"/>
  <c r="K780" i="8"/>
  <c r="M780" i="8"/>
  <c r="L780" i="8"/>
  <c r="E780" i="8"/>
  <c r="N780" i="8"/>
  <c r="B781" i="8"/>
  <c r="A782" i="8"/>
  <c r="A783" i="8" l="1"/>
  <c r="B782" i="8"/>
  <c r="H781" i="8"/>
  <c r="K781" i="8"/>
  <c r="M781" i="8"/>
  <c r="L781" i="8"/>
  <c r="J781" i="8"/>
  <c r="N781" i="8"/>
  <c r="I781" i="8"/>
  <c r="E781" i="8"/>
  <c r="D781" i="8"/>
  <c r="G781" i="8"/>
  <c r="F781" i="8"/>
  <c r="C781" i="8"/>
  <c r="K782" i="8" l="1"/>
  <c r="C782" i="8"/>
  <c r="M782" i="8"/>
  <c r="H782" i="8"/>
  <c r="N782" i="8"/>
  <c r="D782" i="8"/>
  <c r="G782" i="8"/>
  <c r="E782" i="8"/>
  <c r="F782" i="8"/>
  <c r="L782" i="8"/>
  <c r="I782" i="8"/>
  <c r="J782" i="8"/>
  <c r="A784" i="8"/>
  <c r="B783" i="8"/>
  <c r="K783" i="8" l="1"/>
  <c r="G783" i="8"/>
  <c r="N783" i="8"/>
  <c r="H783" i="8"/>
  <c r="D783" i="8"/>
  <c r="J783" i="8"/>
  <c r="I783" i="8"/>
  <c r="F783" i="8"/>
  <c r="E783" i="8"/>
  <c r="L783" i="8"/>
  <c r="C783" i="8"/>
  <c r="M783" i="8"/>
  <c r="A785" i="8"/>
  <c r="B784" i="8"/>
  <c r="K784" i="8" l="1"/>
  <c r="N784" i="8"/>
  <c r="I784" i="8"/>
  <c r="G784" i="8"/>
  <c r="M784" i="8"/>
  <c r="H784" i="8"/>
  <c r="E784" i="8"/>
  <c r="J784" i="8"/>
  <c r="F784" i="8"/>
  <c r="L784" i="8"/>
  <c r="D784" i="8"/>
  <c r="C784" i="8"/>
  <c r="B785" i="8"/>
  <c r="A786" i="8"/>
  <c r="B786" i="8" l="1"/>
  <c r="A787" i="8"/>
  <c r="H785" i="8"/>
  <c r="D785" i="8"/>
  <c r="M785" i="8"/>
  <c r="K785" i="8"/>
  <c r="E785" i="8"/>
  <c r="N785" i="8"/>
  <c r="G785" i="8"/>
  <c r="C785" i="8"/>
  <c r="L785" i="8"/>
  <c r="J785" i="8"/>
  <c r="F785" i="8"/>
  <c r="I785" i="8"/>
  <c r="A788" i="8" l="1"/>
  <c r="B787" i="8"/>
  <c r="N786" i="8"/>
  <c r="J786" i="8"/>
  <c r="I786" i="8"/>
  <c r="H786" i="8"/>
  <c r="G786" i="8"/>
  <c r="C786" i="8"/>
  <c r="L786" i="8"/>
  <c r="K786" i="8"/>
  <c r="E786" i="8"/>
  <c r="F786" i="8"/>
  <c r="M786" i="8"/>
  <c r="D786" i="8"/>
  <c r="L787" i="8" l="1"/>
  <c r="I787" i="8"/>
  <c r="D787" i="8"/>
  <c r="H787" i="8"/>
  <c r="G787" i="8"/>
  <c r="J787" i="8"/>
  <c r="K787" i="8"/>
  <c r="E787" i="8"/>
  <c r="N787" i="8"/>
  <c r="C787" i="8"/>
  <c r="F787" i="8"/>
  <c r="M787" i="8"/>
  <c r="B788" i="8"/>
  <c r="A789" i="8"/>
  <c r="B789" i="8" l="1"/>
  <c r="A790" i="8"/>
  <c r="D788" i="8"/>
  <c r="N788" i="8"/>
  <c r="E788" i="8"/>
  <c r="C788" i="8"/>
  <c r="M788" i="8"/>
  <c r="G788" i="8"/>
  <c r="K788" i="8"/>
  <c r="I788" i="8"/>
  <c r="F788" i="8"/>
  <c r="J788" i="8"/>
  <c r="H788" i="8"/>
  <c r="L788" i="8"/>
  <c r="A791" i="8" l="1"/>
  <c r="B790" i="8"/>
  <c r="D789" i="8"/>
  <c r="C789" i="8"/>
  <c r="K789" i="8"/>
  <c r="F789" i="8"/>
  <c r="I789" i="8"/>
  <c r="E789" i="8"/>
  <c r="H789" i="8"/>
  <c r="M789" i="8"/>
  <c r="N789" i="8"/>
  <c r="L789" i="8"/>
  <c r="J789" i="8"/>
  <c r="G789" i="8"/>
  <c r="J790" i="8" l="1"/>
  <c r="I790" i="8"/>
  <c r="N790" i="8"/>
  <c r="G790" i="8"/>
  <c r="M790" i="8"/>
  <c r="C790" i="8"/>
  <c r="K790" i="8"/>
  <c r="L790" i="8"/>
  <c r="F790" i="8"/>
  <c r="D790" i="8"/>
  <c r="E790" i="8"/>
  <c r="H790" i="8"/>
  <c r="B791" i="8"/>
  <c r="A792" i="8"/>
  <c r="B792" i="8" l="1"/>
  <c r="A793" i="8"/>
  <c r="I791" i="8"/>
  <c r="N791" i="8"/>
  <c r="G791" i="8"/>
  <c r="H791" i="8"/>
  <c r="E791" i="8"/>
  <c r="M791" i="8"/>
  <c r="D791" i="8"/>
  <c r="J791" i="8"/>
  <c r="F791" i="8"/>
  <c r="L791" i="8"/>
  <c r="K791" i="8"/>
  <c r="C791" i="8"/>
  <c r="B793" i="8" l="1"/>
  <c r="A794" i="8"/>
  <c r="H792" i="8"/>
  <c r="L792" i="8"/>
  <c r="D792" i="8"/>
  <c r="K792" i="8"/>
  <c r="G792" i="8"/>
  <c r="I792" i="8"/>
  <c r="M792" i="8"/>
  <c r="N792" i="8"/>
  <c r="C792" i="8"/>
  <c r="F792" i="8"/>
  <c r="J792" i="8"/>
  <c r="E792" i="8"/>
  <c r="B794" i="8" l="1"/>
  <c r="A795" i="8"/>
  <c r="F793" i="8"/>
  <c r="D793" i="8"/>
  <c r="C793" i="8"/>
  <c r="I793" i="8"/>
  <c r="N793" i="8"/>
  <c r="E793" i="8"/>
  <c r="L793" i="8"/>
  <c r="K793" i="8"/>
  <c r="M793" i="8"/>
  <c r="G793" i="8"/>
  <c r="J793" i="8"/>
  <c r="H793" i="8"/>
  <c r="A796" i="8" l="1"/>
  <c r="B795" i="8"/>
  <c r="H794" i="8"/>
  <c r="D794" i="8"/>
  <c r="L794" i="8"/>
  <c r="N794" i="8"/>
  <c r="G794" i="8"/>
  <c r="J794" i="8"/>
  <c r="F794" i="8"/>
  <c r="E794" i="8"/>
  <c r="K794" i="8"/>
  <c r="I794" i="8"/>
  <c r="C794" i="8"/>
  <c r="M794" i="8"/>
  <c r="N795" i="8" l="1"/>
  <c r="F795" i="8"/>
  <c r="J795" i="8"/>
  <c r="L795" i="8"/>
  <c r="D795" i="8"/>
  <c r="G795" i="8"/>
  <c r="C795" i="8"/>
  <c r="M795" i="8"/>
  <c r="H795" i="8"/>
  <c r="K795" i="8"/>
  <c r="I795" i="8"/>
  <c r="E795" i="8"/>
  <c r="A797" i="8"/>
  <c r="B796" i="8"/>
  <c r="F796" i="8" l="1"/>
  <c r="M796" i="8"/>
  <c r="E796" i="8"/>
  <c r="L796" i="8"/>
  <c r="C796" i="8"/>
  <c r="K796" i="8"/>
  <c r="I796" i="8"/>
  <c r="G796" i="8"/>
  <c r="D796" i="8"/>
  <c r="H796" i="8"/>
  <c r="J796" i="8"/>
  <c r="N796" i="8"/>
  <c r="B797" i="8"/>
  <c r="A798" i="8"/>
  <c r="A799" i="8" l="1"/>
  <c r="B798" i="8"/>
  <c r="G797" i="8"/>
  <c r="E797" i="8"/>
  <c r="F797" i="8"/>
  <c r="D797" i="8"/>
  <c r="K797" i="8"/>
  <c r="N797" i="8"/>
  <c r="L797" i="8"/>
  <c r="H797" i="8"/>
  <c r="I797" i="8"/>
  <c r="C797" i="8"/>
  <c r="M797" i="8"/>
  <c r="J797" i="8"/>
  <c r="C798" i="8" l="1"/>
  <c r="M798" i="8"/>
  <c r="K798" i="8"/>
  <c r="D798" i="8"/>
  <c r="H798" i="8"/>
  <c r="N798" i="8"/>
  <c r="F798" i="8"/>
  <c r="G798" i="8"/>
  <c r="J798" i="8"/>
  <c r="I798" i="8"/>
  <c r="E798" i="8"/>
  <c r="L798" i="8"/>
  <c r="B799" i="8"/>
  <c r="A800" i="8"/>
  <c r="B800" i="8" l="1"/>
  <c r="A801" i="8"/>
  <c r="D799" i="8"/>
  <c r="C799" i="8"/>
  <c r="N799" i="8"/>
  <c r="K799" i="8"/>
  <c r="J799" i="8"/>
  <c r="L799" i="8"/>
  <c r="H799" i="8"/>
  <c r="F799" i="8"/>
  <c r="M799" i="8"/>
  <c r="G799" i="8"/>
  <c r="I799" i="8"/>
  <c r="E799" i="8"/>
  <c r="B801" i="8" l="1"/>
  <c r="A802" i="8"/>
  <c r="I800" i="8"/>
  <c r="L800" i="8"/>
  <c r="D800" i="8"/>
  <c r="M800" i="8"/>
  <c r="K800" i="8"/>
  <c r="J800" i="8"/>
  <c r="E800" i="8"/>
  <c r="G800" i="8"/>
  <c r="H800" i="8"/>
  <c r="F800" i="8"/>
  <c r="C800" i="8"/>
  <c r="N800" i="8"/>
  <c r="B802" i="8" l="1"/>
  <c r="A803" i="8"/>
  <c r="N801" i="8"/>
  <c r="C801" i="8"/>
  <c r="E801" i="8"/>
  <c r="K801" i="8"/>
  <c r="L801" i="8"/>
  <c r="D801" i="8"/>
  <c r="J801" i="8"/>
  <c r="M801" i="8"/>
  <c r="I801" i="8"/>
  <c r="H801" i="8"/>
  <c r="F801" i="8"/>
  <c r="G801" i="8"/>
  <c r="A804" i="8" l="1"/>
  <c r="B803" i="8"/>
  <c r="K802" i="8"/>
  <c r="I802" i="8"/>
  <c r="G802" i="8"/>
  <c r="F802" i="8"/>
  <c r="E802" i="8"/>
  <c r="L802" i="8"/>
  <c r="N802" i="8"/>
  <c r="H802" i="8"/>
  <c r="J802" i="8"/>
  <c r="D802" i="8"/>
  <c r="M802" i="8"/>
  <c r="C802" i="8"/>
  <c r="C803" i="8" l="1"/>
  <c r="N803" i="8"/>
  <c r="H803" i="8"/>
  <c r="J803" i="8"/>
  <c r="I803" i="8"/>
  <c r="E803" i="8"/>
  <c r="F803" i="8"/>
  <c r="M803" i="8"/>
  <c r="D803" i="8"/>
  <c r="L803" i="8"/>
  <c r="G803" i="8"/>
  <c r="K803" i="8"/>
  <c r="A805" i="8"/>
  <c r="B804" i="8"/>
  <c r="F804" i="8" l="1"/>
  <c r="M804" i="8"/>
  <c r="L804" i="8"/>
  <c r="K804" i="8"/>
  <c r="E804" i="8"/>
  <c r="H804" i="8"/>
  <c r="I804" i="8"/>
  <c r="N804" i="8"/>
  <c r="C804" i="8"/>
  <c r="G804" i="8"/>
  <c r="J804" i="8"/>
  <c r="D804" i="8"/>
  <c r="B805" i="8"/>
  <c r="A806" i="8"/>
  <c r="B806" i="8" l="1"/>
  <c r="A807" i="8"/>
  <c r="M805" i="8"/>
  <c r="C805" i="8"/>
  <c r="K805" i="8"/>
  <c r="L805" i="8"/>
  <c r="H805" i="8"/>
  <c r="G805" i="8"/>
  <c r="E805" i="8"/>
  <c r="I805" i="8"/>
  <c r="F805" i="8"/>
  <c r="N805" i="8"/>
  <c r="D805" i="8"/>
  <c r="J805" i="8"/>
  <c r="B807" i="8" l="1"/>
  <c r="A808" i="8"/>
  <c r="G806" i="8"/>
  <c r="H806" i="8"/>
  <c r="J806" i="8"/>
  <c r="D806" i="8"/>
  <c r="N806" i="8"/>
  <c r="F806" i="8"/>
  <c r="L806" i="8"/>
  <c r="K806" i="8"/>
  <c r="I806" i="8"/>
  <c r="M806" i="8"/>
  <c r="C806" i="8"/>
  <c r="E806" i="8"/>
  <c r="B808" i="8" l="1"/>
  <c r="A809" i="8"/>
  <c r="K807" i="8"/>
  <c r="I807" i="8"/>
  <c r="F807" i="8"/>
  <c r="E807" i="8"/>
  <c r="J807" i="8"/>
  <c r="N807" i="8"/>
  <c r="G807" i="8"/>
  <c r="M807" i="8"/>
  <c r="C807" i="8"/>
  <c r="L807" i="8"/>
  <c r="H807" i="8"/>
  <c r="D807" i="8"/>
  <c r="B809" i="8" l="1"/>
  <c r="A810" i="8"/>
  <c r="M808" i="8"/>
  <c r="G808" i="8"/>
  <c r="E808" i="8"/>
  <c r="H808" i="8"/>
  <c r="D808" i="8"/>
  <c r="N808" i="8"/>
  <c r="J808" i="8"/>
  <c r="I808" i="8"/>
  <c r="F808" i="8"/>
  <c r="L808" i="8"/>
  <c r="K808" i="8"/>
  <c r="C808" i="8"/>
  <c r="A811" i="8" l="1"/>
  <c r="B810" i="8"/>
  <c r="K809" i="8"/>
  <c r="L809" i="8"/>
  <c r="H809" i="8"/>
  <c r="I809" i="8"/>
  <c r="G809" i="8"/>
  <c r="E809" i="8"/>
  <c r="F809" i="8"/>
  <c r="D809" i="8"/>
  <c r="M809" i="8"/>
  <c r="J809" i="8"/>
  <c r="N809" i="8"/>
  <c r="C809" i="8"/>
  <c r="F810" i="8" l="1"/>
  <c r="H810" i="8"/>
  <c r="I810" i="8"/>
  <c r="L810" i="8"/>
  <c r="D810" i="8"/>
  <c r="G810" i="8"/>
  <c r="C810" i="8"/>
  <c r="E810" i="8"/>
  <c r="M810" i="8"/>
  <c r="J810" i="8"/>
  <c r="N810" i="8"/>
  <c r="K810" i="8"/>
  <c r="A812" i="8"/>
  <c r="B811" i="8"/>
  <c r="K811" i="8" l="1"/>
  <c r="E811" i="8"/>
  <c r="N811" i="8"/>
  <c r="H811" i="8"/>
  <c r="L811" i="8"/>
  <c r="F811" i="8"/>
  <c r="G811" i="8"/>
  <c r="M811" i="8"/>
  <c r="D811" i="8"/>
  <c r="C811" i="8"/>
  <c r="J811" i="8"/>
  <c r="I811" i="8"/>
  <c r="A813" i="8"/>
  <c r="B812" i="8"/>
  <c r="K812" i="8" l="1"/>
  <c r="L812" i="8"/>
  <c r="F812" i="8"/>
  <c r="G812" i="8"/>
  <c r="M812" i="8"/>
  <c r="I812" i="8"/>
  <c r="H812" i="8"/>
  <c r="D812" i="8"/>
  <c r="E812" i="8"/>
  <c r="N812" i="8"/>
  <c r="C812" i="8"/>
  <c r="J812" i="8"/>
  <c r="A814" i="8"/>
  <c r="B813" i="8"/>
  <c r="D813" i="8" l="1"/>
  <c r="F813" i="8"/>
  <c r="J813" i="8"/>
  <c r="E813" i="8"/>
  <c r="I813" i="8"/>
  <c r="L813" i="8"/>
  <c r="K813" i="8"/>
  <c r="G813" i="8"/>
  <c r="C813" i="8"/>
  <c r="H813" i="8"/>
  <c r="N813" i="8"/>
  <c r="M813" i="8"/>
  <c r="A815" i="8"/>
  <c r="B814" i="8"/>
  <c r="K814" i="8" l="1"/>
  <c r="F814" i="8"/>
  <c r="E814" i="8"/>
  <c r="G814" i="8"/>
  <c r="H814" i="8"/>
  <c r="J814" i="8"/>
  <c r="C814" i="8"/>
  <c r="M814" i="8"/>
  <c r="I814" i="8"/>
  <c r="N814" i="8"/>
  <c r="L814" i="8"/>
  <c r="D814" i="8"/>
  <c r="A816" i="8"/>
  <c r="B815" i="8"/>
  <c r="I815" i="8" l="1"/>
  <c r="D815" i="8"/>
  <c r="J815" i="8"/>
  <c r="G815" i="8"/>
  <c r="N815" i="8"/>
  <c r="F815" i="8"/>
  <c r="H815" i="8"/>
  <c r="K815" i="8"/>
  <c r="C815" i="8"/>
  <c r="E815" i="8"/>
  <c r="L815" i="8"/>
  <c r="M815" i="8"/>
  <c r="A817" i="8"/>
  <c r="B816" i="8"/>
  <c r="C816" i="8" l="1"/>
  <c r="H816" i="8"/>
  <c r="M816" i="8"/>
  <c r="K816" i="8"/>
  <c r="N816" i="8"/>
  <c r="E816" i="8"/>
  <c r="F816" i="8"/>
  <c r="G816" i="8"/>
  <c r="L816" i="8"/>
  <c r="I816" i="8"/>
  <c r="J816" i="8"/>
  <c r="D816" i="8"/>
  <c r="B817" i="8"/>
  <c r="A818" i="8"/>
  <c r="A819" i="8" l="1"/>
  <c r="B818" i="8"/>
  <c r="D817" i="8"/>
  <c r="M817" i="8"/>
  <c r="G817" i="8"/>
  <c r="L817" i="8"/>
  <c r="I817" i="8"/>
  <c r="H817" i="8"/>
  <c r="F817" i="8"/>
  <c r="C817" i="8"/>
  <c r="E817" i="8"/>
  <c r="J817" i="8"/>
  <c r="N817" i="8"/>
  <c r="K817" i="8"/>
  <c r="L818" i="8" l="1"/>
  <c r="I818" i="8"/>
  <c r="J818" i="8"/>
  <c r="M818" i="8"/>
  <c r="C818" i="8"/>
  <c r="E818" i="8"/>
  <c r="N818" i="8"/>
  <c r="H818" i="8"/>
  <c r="D818" i="8"/>
  <c r="F818" i="8"/>
  <c r="K818" i="8"/>
  <c r="G818" i="8"/>
  <c r="A820" i="8"/>
  <c r="B819" i="8"/>
  <c r="H819" i="8" l="1"/>
  <c r="E819" i="8"/>
  <c r="G819" i="8"/>
  <c r="I819" i="8"/>
  <c r="M819" i="8"/>
  <c r="J819" i="8"/>
  <c r="F819" i="8"/>
  <c r="L819" i="8"/>
  <c r="D819" i="8"/>
  <c r="C819" i="8"/>
  <c r="K819" i="8"/>
  <c r="N819" i="8"/>
  <c r="B820" i="8"/>
  <c r="A821" i="8"/>
  <c r="A822" i="8" l="1"/>
  <c r="B821" i="8"/>
  <c r="F820" i="8"/>
  <c r="G820" i="8"/>
  <c r="J820" i="8"/>
  <c r="N820" i="8"/>
  <c r="M820" i="8"/>
  <c r="E820" i="8"/>
  <c r="I820" i="8"/>
  <c r="H820" i="8"/>
  <c r="L820" i="8"/>
  <c r="K820" i="8"/>
  <c r="C820" i="8"/>
  <c r="D820" i="8"/>
  <c r="J821" i="8" l="1"/>
  <c r="K821" i="8"/>
  <c r="H821" i="8"/>
  <c r="M821" i="8"/>
  <c r="G821" i="8"/>
  <c r="F821" i="8"/>
  <c r="D821" i="8"/>
  <c r="C821" i="8"/>
  <c r="E821" i="8"/>
  <c r="L821" i="8"/>
  <c r="I821" i="8"/>
  <c r="N821" i="8"/>
  <c r="A823" i="8"/>
  <c r="B822" i="8"/>
  <c r="C822" i="8" l="1"/>
  <c r="L822" i="8"/>
  <c r="M822" i="8"/>
  <c r="F822" i="8"/>
  <c r="H822" i="8"/>
  <c r="J822" i="8"/>
  <c r="K822" i="8"/>
  <c r="N822" i="8"/>
  <c r="G822" i="8"/>
  <c r="I822" i="8"/>
  <c r="E822" i="8"/>
  <c r="D822" i="8"/>
  <c r="A824" i="8"/>
  <c r="B823" i="8"/>
  <c r="M823" i="8" l="1"/>
  <c r="D823" i="8"/>
  <c r="G823" i="8"/>
  <c r="I823" i="8"/>
  <c r="J823" i="8"/>
  <c r="H823" i="8"/>
  <c r="E823" i="8"/>
  <c r="F823" i="8"/>
  <c r="K823" i="8"/>
  <c r="L823" i="8"/>
  <c r="N823" i="8"/>
  <c r="C823" i="8"/>
  <c r="A825" i="8"/>
  <c r="B824" i="8"/>
  <c r="I824" i="8" l="1"/>
  <c r="E824" i="8"/>
  <c r="H824" i="8"/>
  <c r="C824" i="8"/>
  <c r="L824" i="8"/>
  <c r="D824" i="8"/>
  <c r="G824" i="8"/>
  <c r="N824" i="8"/>
  <c r="K824" i="8"/>
  <c r="J824" i="8"/>
  <c r="M824" i="8"/>
  <c r="F824" i="8"/>
  <c r="A826" i="8"/>
  <c r="B825" i="8"/>
  <c r="E825" i="8" l="1"/>
  <c r="M825" i="8"/>
  <c r="L825" i="8"/>
  <c r="D825" i="8"/>
  <c r="H825" i="8"/>
  <c r="K825" i="8"/>
  <c r="I825" i="8"/>
  <c r="N825" i="8"/>
  <c r="F825" i="8"/>
  <c r="G825" i="8"/>
  <c r="C825" i="8"/>
  <c r="J825" i="8"/>
  <c r="B826" i="8"/>
  <c r="A827" i="8"/>
  <c r="B827" i="8" l="1"/>
  <c r="A828" i="8"/>
  <c r="I826" i="8"/>
  <c r="J826" i="8"/>
  <c r="H826" i="8"/>
  <c r="F826" i="8"/>
  <c r="E826" i="8"/>
  <c r="K826" i="8"/>
  <c r="D826" i="8"/>
  <c r="M826" i="8"/>
  <c r="L826" i="8"/>
  <c r="G826" i="8"/>
  <c r="C826" i="8"/>
  <c r="N826" i="8"/>
  <c r="B828" i="8" l="1"/>
  <c r="A829" i="8"/>
  <c r="C827" i="8"/>
  <c r="K827" i="8"/>
  <c r="H827" i="8"/>
  <c r="L827" i="8"/>
  <c r="M827" i="8"/>
  <c r="I827" i="8"/>
  <c r="G827" i="8"/>
  <c r="F827" i="8"/>
  <c r="N827" i="8"/>
  <c r="J827" i="8"/>
  <c r="D827" i="8"/>
  <c r="E827" i="8"/>
  <c r="A830" i="8" l="1"/>
  <c r="B829" i="8"/>
  <c r="G828" i="8"/>
  <c r="E828" i="8"/>
  <c r="I828" i="8"/>
  <c r="F828" i="8"/>
  <c r="H828" i="8"/>
  <c r="K828" i="8"/>
  <c r="M828" i="8"/>
  <c r="D828" i="8"/>
  <c r="C828" i="8"/>
  <c r="N828" i="8"/>
  <c r="J828" i="8"/>
  <c r="L828" i="8"/>
  <c r="C829" i="8" l="1"/>
  <c r="K829" i="8"/>
  <c r="G829" i="8"/>
  <c r="F829" i="8"/>
  <c r="E829" i="8"/>
  <c r="I829" i="8"/>
  <c r="L829" i="8"/>
  <c r="M829" i="8"/>
  <c r="J829" i="8"/>
  <c r="D829" i="8"/>
  <c r="H829" i="8"/>
  <c r="N829" i="8"/>
  <c r="B830" i="8"/>
  <c r="A831" i="8"/>
  <c r="B831" i="8" l="1"/>
  <c r="A832" i="8"/>
  <c r="C830" i="8"/>
  <c r="E830" i="8"/>
  <c r="L830" i="8"/>
  <c r="D830" i="8"/>
  <c r="G830" i="8"/>
  <c r="H830" i="8"/>
  <c r="N830" i="8"/>
  <c r="J830" i="8"/>
  <c r="K830" i="8"/>
  <c r="F830" i="8"/>
  <c r="M830" i="8"/>
  <c r="I830" i="8"/>
  <c r="A833" i="8" l="1"/>
  <c r="B832" i="8"/>
  <c r="M831" i="8"/>
  <c r="E831" i="8"/>
  <c r="I831" i="8"/>
  <c r="K831" i="8"/>
  <c r="J831" i="8"/>
  <c r="C831" i="8"/>
  <c r="D831" i="8"/>
  <c r="L831" i="8"/>
  <c r="H831" i="8"/>
  <c r="G831" i="8"/>
  <c r="N831" i="8"/>
  <c r="F831" i="8"/>
  <c r="G832" i="8" l="1"/>
  <c r="E832" i="8"/>
  <c r="M832" i="8"/>
  <c r="I832" i="8"/>
  <c r="C832" i="8"/>
  <c r="K832" i="8"/>
  <c r="J832" i="8"/>
  <c r="H832" i="8"/>
  <c r="N832" i="8"/>
  <c r="D832" i="8"/>
  <c r="L832" i="8"/>
  <c r="F832" i="8"/>
  <c r="B833" i="8"/>
  <c r="A834" i="8"/>
  <c r="B834" i="8" l="1"/>
  <c r="A835" i="8"/>
  <c r="I833" i="8"/>
  <c r="L833" i="8"/>
  <c r="E833" i="8"/>
  <c r="H833" i="8"/>
  <c r="F833" i="8"/>
  <c r="J833" i="8"/>
  <c r="M833" i="8"/>
  <c r="D833" i="8"/>
  <c r="N833" i="8"/>
  <c r="K833" i="8"/>
  <c r="C833" i="8"/>
  <c r="G833" i="8"/>
  <c r="A836" i="8" l="1"/>
  <c r="B835" i="8"/>
  <c r="C834" i="8"/>
  <c r="D834" i="8"/>
  <c r="I834" i="8"/>
  <c r="F834" i="8"/>
  <c r="J834" i="8"/>
  <c r="H834" i="8"/>
  <c r="N834" i="8"/>
  <c r="G834" i="8"/>
  <c r="E834" i="8"/>
  <c r="L834" i="8"/>
  <c r="M834" i="8"/>
  <c r="K834" i="8"/>
  <c r="D835" i="8" l="1"/>
  <c r="L835" i="8"/>
  <c r="M835" i="8"/>
  <c r="E835" i="8"/>
  <c r="H835" i="8"/>
  <c r="G835" i="8"/>
  <c r="C835" i="8"/>
  <c r="K835" i="8"/>
  <c r="I835" i="8"/>
  <c r="N835" i="8"/>
  <c r="F835" i="8"/>
  <c r="J835" i="8"/>
  <c r="A837" i="8"/>
  <c r="B836" i="8"/>
  <c r="K836" i="8" l="1"/>
  <c r="M836" i="8"/>
  <c r="L836" i="8"/>
  <c r="H836" i="8"/>
  <c r="E836" i="8"/>
  <c r="J836" i="8"/>
  <c r="D836" i="8"/>
  <c r="G836" i="8"/>
  <c r="C836" i="8"/>
  <c r="F836" i="8"/>
  <c r="N836" i="8"/>
  <c r="I836" i="8"/>
  <c r="A838" i="8"/>
  <c r="B837" i="8"/>
  <c r="E837" i="8" l="1"/>
  <c r="I837" i="8"/>
  <c r="L837" i="8"/>
  <c r="D837" i="8"/>
  <c r="F837" i="8"/>
  <c r="J837" i="8"/>
  <c r="M837" i="8"/>
  <c r="N837" i="8"/>
  <c r="C837" i="8"/>
  <c r="G837" i="8"/>
  <c r="H837" i="8"/>
  <c r="K837" i="8"/>
  <c r="A839" i="8"/>
  <c r="B838" i="8"/>
  <c r="K838" i="8" l="1"/>
  <c r="D838" i="8"/>
  <c r="H838" i="8"/>
  <c r="M838" i="8"/>
  <c r="L838" i="8"/>
  <c r="J838" i="8"/>
  <c r="C838" i="8"/>
  <c r="N838" i="8"/>
  <c r="I838" i="8"/>
  <c r="F838" i="8"/>
  <c r="G838" i="8"/>
  <c r="E838" i="8"/>
  <c r="B839" i="8"/>
  <c r="A840" i="8"/>
  <c r="B840" i="8" l="1"/>
  <c r="A841" i="8"/>
  <c r="H839" i="8"/>
  <c r="E839" i="8"/>
  <c r="G839" i="8"/>
  <c r="N839" i="8"/>
  <c r="J839" i="8"/>
  <c r="C839" i="8"/>
  <c r="D839" i="8"/>
  <c r="I839" i="8"/>
  <c r="K839" i="8"/>
  <c r="L839" i="8"/>
  <c r="F839" i="8"/>
  <c r="M839" i="8"/>
  <c r="A842" i="8" l="1"/>
  <c r="B841" i="8"/>
  <c r="G840" i="8"/>
  <c r="E840" i="8"/>
  <c r="H840" i="8"/>
  <c r="M840" i="8"/>
  <c r="N840" i="8"/>
  <c r="F840" i="8"/>
  <c r="C840" i="8"/>
  <c r="I840" i="8"/>
  <c r="D840" i="8"/>
  <c r="J840" i="8"/>
  <c r="L840" i="8"/>
  <c r="K840" i="8"/>
  <c r="F841" i="8" l="1"/>
  <c r="D841" i="8"/>
  <c r="J841" i="8"/>
  <c r="M841" i="8"/>
  <c r="L841" i="8"/>
  <c r="I841" i="8"/>
  <c r="C841" i="8"/>
  <c r="K841" i="8"/>
  <c r="E841" i="8"/>
  <c r="H841" i="8"/>
  <c r="G841" i="8"/>
  <c r="N841" i="8"/>
  <c r="A843" i="8"/>
  <c r="B842" i="8"/>
  <c r="H842" i="8" l="1"/>
  <c r="J842" i="8"/>
  <c r="F842" i="8"/>
  <c r="I842" i="8"/>
  <c r="D842" i="8"/>
  <c r="K842" i="8"/>
  <c r="E842" i="8"/>
  <c r="L842" i="8"/>
  <c r="G842" i="8"/>
  <c r="M842" i="8"/>
  <c r="C842" i="8"/>
  <c r="N842" i="8"/>
  <c r="A844" i="8"/>
  <c r="B843" i="8"/>
  <c r="D843" i="8" l="1"/>
  <c r="C843" i="8"/>
  <c r="G843" i="8"/>
  <c r="E843" i="8"/>
  <c r="I843" i="8"/>
  <c r="L843" i="8"/>
  <c r="J843" i="8"/>
  <c r="H843" i="8"/>
  <c r="M843" i="8"/>
  <c r="F843" i="8"/>
  <c r="K843" i="8"/>
  <c r="N843" i="8"/>
  <c r="A845" i="8"/>
  <c r="B844" i="8"/>
  <c r="M844" i="8" l="1"/>
  <c r="D844" i="8"/>
  <c r="L844" i="8"/>
  <c r="C844" i="8"/>
  <c r="G844" i="8"/>
  <c r="K844" i="8"/>
  <c r="I844" i="8"/>
  <c r="F844" i="8"/>
  <c r="N844" i="8"/>
  <c r="E844" i="8"/>
  <c r="H844" i="8"/>
  <c r="J844" i="8"/>
  <c r="A846" i="8"/>
  <c r="B845" i="8"/>
  <c r="L845" i="8" l="1"/>
  <c r="C845" i="8"/>
  <c r="H845" i="8"/>
  <c r="G845" i="8"/>
  <c r="J845" i="8"/>
  <c r="F845" i="8"/>
  <c r="N845" i="8"/>
  <c r="I845" i="8"/>
  <c r="D845" i="8"/>
  <c r="K845" i="8"/>
  <c r="M845" i="8"/>
  <c r="E845" i="8"/>
  <c r="A847" i="8"/>
  <c r="B846" i="8"/>
  <c r="F846" i="8" l="1"/>
  <c r="D846" i="8"/>
  <c r="E846" i="8"/>
  <c r="G846" i="8"/>
  <c r="K846" i="8"/>
  <c r="J846" i="8"/>
  <c r="M846" i="8"/>
  <c r="I846" i="8"/>
  <c r="N846" i="8"/>
  <c r="H846" i="8"/>
  <c r="C846" i="8"/>
  <c r="L846" i="8"/>
  <c r="A848" i="8"/>
  <c r="B847" i="8"/>
  <c r="I847" i="8" l="1"/>
  <c r="L847" i="8"/>
  <c r="E847" i="8"/>
  <c r="K847" i="8"/>
  <c r="J847" i="8"/>
  <c r="N847" i="8"/>
  <c r="H847" i="8"/>
  <c r="C847" i="8"/>
  <c r="G847" i="8"/>
  <c r="M847" i="8"/>
  <c r="F847" i="8"/>
  <c r="D847" i="8"/>
  <c r="A849" i="8"/>
  <c r="B848" i="8"/>
  <c r="I848" i="8" l="1"/>
  <c r="L848" i="8"/>
  <c r="M848" i="8"/>
  <c r="J848" i="8"/>
  <c r="C848" i="8"/>
  <c r="H848" i="8"/>
  <c r="E848" i="8"/>
  <c r="D848" i="8"/>
  <c r="N848" i="8"/>
  <c r="K848" i="8"/>
  <c r="F848" i="8"/>
  <c r="G848" i="8"/>
  <c r="B849" i="8"/>
  <c r="A850" i="8"/>
  <c r="A851" i="8" l="1"/>
  <c r="B850" i="8"/>
  <c r="M849" i="8"/>
  <c r="L849" i="8"/>
  <c r="I849" i="8"/>
  <c r="F849" i="8"/>
  <c r="D849" i="8"/>
  <c r="J849" i="8"/>
  <c r="K849" i="8"/>
  <c r="G849" i="8"/>
  <c r="H849" i="8"/>
  <c r="N849" i="8"/>
  <c r="E849" i="8"/>
  <c r="C849" i="8"/>
  <c r="G850" i="8" l="1"/>
  <c r="J850" i="8"/>
  <c r="H850" i="8"/>
  <c r="D850" i="8"/>
  <c r="I850" i="8"/>
  <c r="C850" i="8"/>
  <c r="E850" i="8"/>
  <c r="K850" i="8"/>
  <c r="F850" i="8"/>
  <c r="N850" i="8"/>
  <c r="L850" i="8"/>
  <c r="M850" i="8"/>
  <c r="B851" i="8"/>
  <c r="A852" i="8"/>
  <c r="B852" i="8" l="1"/>
  <c r="A853" i="8"/>
  <c r="N851" i="8"/>
  <c r="G851" i="8"/>
  <c r="C851" i="8"/>
  <c r="K851" i="8"/>
  <c r="I851" i="8"/>
  <c r="H851" i="8"/>
  <c r="L851" i="8"/>
  <c r="J851" i="8"/>
  <c r="E851" i="8"/>
  <c r="F851" i="8"/>
  <c r="M851" i="8"/>
  <c r="D851" i="8"/>
  <c r="B853" i="8" l="1"/>
  <c r="A854" i="8"/>
  <c r="M852" i="8"/>
  <c r="E852" i="8"/>
  <c r="H852" i="8"/>
  <c r="G852" i="8"/>
  <c r="J852" i="8"/>
  <c r="D852" i="8"/>
  <c r="K852" i="8"/>
  <c r="L852" i="8"/>
  <c r="F852" i="8"/>
  <c r="N852" i="8"/>
  <c r="C852" i="8"/>
  <c r="I852" i="8"/>
  <c r="B854" i="8" l="1"/>
  <c r="A855" i="8"/>
  <c r="F853" i="8"/>
  <c r="I853" i="8"/>
  <c r="H853" i="8"/>
  <c r="K853" i="8"/>
  <c r="C853" i="8"/>
  <c r="G853" i="8"/>
  <c r="D853" i="8"/>
  <c r="J853" i="8"/>
  <c r="L853" i="8"/>
  <c r="M853" i="8"/>
  <c r="N853" i="8"/>
  <c r="E853" i="8"/>
  <c r="B855" i="8" l="1"/>
  <c r="A856" i="8"/>
  <c r="M854" i="8"/>
  <c r="D854" i="8"/>
  <c r="N854" i="8"/>
  <c r="I854" i="8"/>
  <c r="C854" i="8"/>
  <c r="J854" i="8"/>
  <c r="H854" i="8"/>
  <c r="L854" i="8"/>
  <c r="K854" i="8"/>
  <c r="F854" i="8"/>
  <c r="G854" i="8"/>
  <c r="E854" i="8"/>
  <c r="A857" i="8" l="1"/>
  <c r="B856" i="8"/>
  <c r="J855" i="8"/>
  <c r="I855" i="8"/>
  <c r="F855" i="8"/>
  <c r="N855" i="8"/>
  <c r="D855" i="8"/>
  <c r="G855" i="8"/>
  <c r="H855" i="8"/>
  <c r="M855" i="8"/>
  <c r="K855" i="8"/>
  <c r="L855" i="8"/>
  <c r="C855" i="8"/>
  <c r="E855" i="8"/>
  <c r="G856" i="8" l="1"/>
  <c r="K856" i="8"/>
  <c r="C856" i="8"/>
  <c r="D856" i="8"/>
  <c r="J856" i="8"/>
  <c r="E856" i="8"/>
  <c r="L856" i="8"/>
  <c r="M856" i="8"/>
  <c r="I856" i="8"/>
  <c r="N856" i="8"/>
  <c r="H856" i="8"/>
  <c r="F856" i="8"/>
  <c r="A858" i="8"/>
  <c r="B857" i="8"/>
  <c r="D857" i="8" l="1"/>
  <c r="M857" i="8"/>
  <c r="K857" i="8"/>
  <c r="N857" i="8"/>
  <c r="I857" i="8"/>
  <c r="J857" i="8"/>
  <c r="G857" i="8"/>
  <c r="E857" i="8"/>
  <c r="C857" i="8"/>
  <c r="L857" i="8"/>
  <c r="F857" i="8"/>
  <c r="H857" i="8"/>
  <c r="A859" i="8"/>
  <c r="B858" i="8"/>
  <c r="G858" i="8" l="1"/>
  <c r="D858" i="8"/>
  <c r="E858" i="8"/>
  <c r="C858" i="8"/>
  <c r="N858" i="8"/>
  <c r="L858" i="8"/>
  <c r="J858" i="8"/>
  <c r="K858" i="8"/>
  <c r="H858" i="8"/>
  <c r="F858" i="8"/>
  <c r="I858" i="8"/>
  <c r="M858" i="8"/>
  <c r="A860" i="8"/>
  <c r="B859" i="8"/>
  <c r="N859" i="8" l="1"/>
  <c r="H859" i="8"/>
  <c r="F859" i="8"/>
  <c r="K859" i="8"/>
  <c r="M859" i="8"/>
  <c r="C859" i="8"/>
  <c r="G859" i="8"/>
  <c r="J859" i="8"/>
  <c r="D859" i="8"/>
  <c r="L859" i="8"/>
  <c r="E859" i="8"/>
  <c r="I859" i="8"/>
  <c r="A861" i="8"/>
  <c r="B860" i="8"/>
  <c r="E860" i="8" l="1"/>
  <c r="I860" i="8"/>
  <c r="L860" i="8"/>
  <c r="C860" i="8"/>
  <c r="H860" i="8"/>
  <c r="F860" i="8"/>
  <c r="G860" i="8"/>
  <c r="K860" i="8"/>
  <c r="N860" i="8"/>
  <c r="J860" i="8"/>
  <c r="D860" i="8"/>
  <c r="M860" i="8"/>
  <c r="A862" i="8"/>
  <c r="B861" i="8"/>
  <c r="N861" i="8" l="1"/>
  <c r="D861" i="8"/>
  <c r="H861" i="8"/>
  <c r="L861" i="8"/>
  <c r="F861" i="8"/>
  <c r="M861" i="8"/>
  <c r="J861" i="8"/>
  <c r="K861" i="8"/>
  <c r="E861" i="8"/>
  <c r="C861" i="8"/>
  <c r="G861" i="8"/>
  <c r="I861" i="8"/>
  <c r="A863" i="8"/>
  <c r="B862" i="8"/>
  <c r="G862" i="8" l="1"/>
  <c r="C862" i="8"/>
  <c r="J862" i="8"/>
  <c r="E862" i="8"/>
  <c r="D862" i="8"/>
  <c r="M862" i="8"/>
  <c r="H862" i="8"/>
  <c r="F862" i="8"/>
  <c r="L862" i="8"/>
  <c r="K862" i="8"/>
  <c r="N862" i="8"/>
  <c r="I862" i="8"/>
  <c r="A864" i="8"/>
  <c r="B863" i="8"/>
  <c r="D863" i="8" l="1"/>
  <c r="H863" i="8"/>
  <c r="I863" i="8"/>
  <c r="F863" i="8"/>
  <c r="G863" i="8"/>
  <c r="M863" i="8"/>
  <c r="N863" i="8"/>
  <c r="C863" i="8"/>
  <c r="E863" i="8"/>
  <c r="K863" i="8"/>
  <c r="L863" i="8"/>
  <c r="J863" i="8"/>
  <c r="A865" i="8"/>
  <c r="B864" i="8"/>
  <c r="H864" i="8" l="1"/>
  <c r="D864" i="8"/>
  <c r="G864" i="8"/>
  <c r="N864" i="8"/>
  <c r="I864" i="8"/>
  <c r="C864" i="8"/>
  <c r="F864" i="8"/>
  <c r="J864" i="8"/>
  <c r="M864" i="8"/>
  <c r="K864" i="8"/>
  <c r="L864" i="8"/>
  <c r="E864" i="8"/>
  <c r="A866" i="8"/>
  <c r="B865" i="8"/>
  <c r="L865" i="8" l="1"/>
  <c r="H865" i="8"/>
  <c r="K865" i="8"/>
  <c r="G865" i="8"/>
  <c r="F865" i="8"/>
  <c r="N865" i="8"/>
  <c r="D865" i="8"/>
  <c r="M865" i="8"/>
  <c r="I865" i="8"/>
  <c r="E865" i="8"/>
  <c r="C865" i="8"/>
  <c r="J865" i="8"/>
  <c r="B866" i="8"/>
  <c r="A867" i="8"/>
  <c r="A868" i="8" l="1"/>
  <c r="B867" i="8"/>
  <c r="M866" i="8"/>
  <c r="L866" i="8"/>
  <c r="N866" i="8"/>
  <c r="F866" i="8"/>
  <c r="K866" i="8"/>
  <c r="E866" i="8"/>
  <c r="G866" i="8"/>
  <c r="D866" i="8"/>
  <c r="J866" i="8"/>
  <c r="H866" i="8"/>
  <c r="C866" i="8"/>
  <c r="I866" i="8"/>
  <c r="K867" i="8" l="1"/>
  <c r="G867" i="8"/>
  <c r="F867" i="8"/>
  <c r="J867" i="8"/>
  <c r="D867" i="8"/>
  <c r="I867" i="8"/>
  <c r="M867" i="8"/>
  <c r="N867" i="8"/>
  <c r="C867" i="8"/>
  <c r="H867" i="8"/>
  <c r="E867" i="8"/>
  <c r="L867" i="8"/>
  <c r="A869" i="8"/>
  <c r="B868" i="8"/>
  <c r="N868" i="8" l="1"/>
  <c r="L868" i="8"/>
  <c r="I868" i="8"/>
  <c r="H868" i="8"/>
  <c r="D868" i="8"/>
  <c r="F868" i="8"/>
  <c r="J868" i="8"/>
  <c r="C868" i="8"/>
  <c r="K868" i="8"/>
  <c r="G868" i="8"/>
  <c r="E868" i="8"/>
  <c r="M868" i="8"/>
  <c r="B869" i="8"/>
  <c r="A870" i="8"/>
  <c r="B870" i="8" l="1"/>
  <c r="A871" i="8"/>
  <c r="L869" i="8"/>
  <c r="G869" i="8"/>
  <c r="H869" i="8"/>
  <c r="E869" i="8"/>
  <c r="N869" i="8"/>
  <c r="F869" i="8"/>
  <c r="D869" i="8"/>
  <c r="K869" i="8"/>
  <c r="I869" i="8"/>
  <c r="M869" i="8"/>
  <c r="J869" i="8"/>
  <c r="C869" i="8"/>
  <c r="A872" i="8" l="1"/>
  <c r="B871" i="8"/>
  <c r="C870" i="8"/>
  <c r="I870" i="8"/>
  <c r="M870" i="8"/>
  <c r="E870" i="8"/>
  <c r="H870" i="8"/>
  <c r="F870" i="8"/>
  <c r="L870" i="8"/>
  <c r="G870" i="8"/>
  <c r="J870" i="8"/>
  <c r="K870" i="8"/>
  <c r="N870" i="8"/>
  <c r="D870" i="8"/>
  <c r="N871" i="8" l="1"/>
  <c r="E871" i="8"/>
  <c r="D871" i="8"/>
  <c r="K871" i="8"/>
  <c r="L871" i="8"/>
  <c r="J871" i="8"/>
  <c r="I871" i="8"/>
  <c r="M871" i="8"/>
  <c r="C871" i="8"/>
  <c r="G871" i="8"/>
  <c r="F871" i="8"/>
  <c r="H871" i="8"/>
  <c r="B872" i="8"/>
  <c r="A873" i="8"/>
  <c r="B873" i="8" l="1"/>
  <c r="A874" i="8"/>
  <c r="E872" i="8"/>
  <c r="L872" i="8"/>
  <c r="G872" i="8"/>
  <c r="N872" i="8"/>
  <c r="D872" i="8"/>
  <c r="J872" i="8"/>
  <c r="H872" i="8"/>
  <c r="C872" i="8"/>
  <c r="F872" i="8"/>
  <c r="I872" i="8"/>
  <c r="M872" i="8"/>
  <c r="K872" i="8"/>
  <c r="B874" i="8" l="1"/>
  <c r="A875" i="8"/>
  <c r="I873" i="8"/>
  <c r="L873" i="8"/>
  <c r="M873" i="8"/>
  <c r="E873" i="8"/>
  <c r="N873" i="8"/>
  <c r="G873" i="8"/>
  <c r="H873" i="8"/>
  <c r="K873" i="8"/>
  <c r="J873" i="8"/>
  <c r="D873" i="8"/>
  <c r="C873" i="8"/>
  <c r="F873" i="8"/>
  <c r="B875" i="8" l="1"/>
  <c r="A876" i="8"/>
  <c r="K874" i="8"/>
  <c r="C874" i="8"/>
  <c r="G874" i="8"/>
  <c r="I874" i="8"/>
  <c r="H874" i="8"/>
  <c r="L874" i="8"/>
  <c r="N874" i="8"/>
  <c r="J874" i="8"/>
  <c r="D874" i="8"/>
  <c r="F874" i="8"/>
  <c r="M874" i="8"/>
  <c r="E874" i="8"/>
  <c r="B876" i="8" l="1"/>
  <c r="A877" i="8"/>
  <c r="I875" i="8"/>
  <c r="J875" i="8"/>
  <c r="F875" i="8"/>
  <c r="D875" i="8"/>
  <c r="M875" i="8"/>
  <c r="E875" i="8"/>
  <c r="C875" i="8"/>
  <c r="H875" i="8"/>
  <c r="L875" i="8"/>
  <c r="K875" i="8"/>
  <c r="G875" i="8"/>
  <c r="N875" i="8"/>
  <c r="A878" i="8" l="1"/>
  <c r="B877" i="8"/>
  <c r="D876" i="8"/>
  <c r="H876" i="8"/>
  <c r="F876" i="8"/>
  <c r="L876" i="8"/>
  <c r="G876" i="8"/>
  <c r="I876" i="8"/>
  <c r="K876" i="8"/>
  <c r="E876" i="8"/>
  <c r="C876" i="8"/>
  <c r="M876" i="8"/>
  <c r="N876" i="8"/>
  <c r="J876" i="8"/>
  <c r="D877" i="8" l="1"/>
  <c r="K877" i="8"/>
  <c r="J877" i="8"/>
  <c r="C877" i="8"/>
  <c r="I877" i="8"/>
  <c r="M877" i="8"/>
  <c r="G877" i="8"/>
  <c r="N877" i="8"/>
  <c r="E877" i="8"/>
  <c r="F877" i="8"/>
  <c r="L877" i="8"/>
  <c r="H877" i="8"/>
  <c r="A879" i="8"/>
  <c r="B878" i="8"/>
  <c r="E878" i="8" l="1"/>
  <c r="C878" i="8"/>
  <c r="G878" i="8"/>
  <c r="M878" i="8"/>
  <c r="L878" i="8"/>
  <c r="D878" i="8"/>
  <c r="H878" i="8"/>
  <c r="J878" i="8"/>
  <c r="N878" i="8"/>
  <c r="K878" i="8"/>
  <c r="F878" i="8"/>
  <c r="I878" i="8"/>
  <c r="B879" i="8"/>
  <c r="A880" i="8"/>
  <c r="A881" i="8" l="1"/>
  <c r="B880" i="8"/>
  <c r="J879" i="8"/>
  <c r="N879" i="8"/>
  <c r="M879" i="8"/>
  <c r="L879" i="8"/>
  <c r="C879" i="8"/>
  <c r="I879" i="8"/>
  <c r="D879" i="8"/>
  <c r="H879" i="8"/>
  <c r="G879" i="8"/>
  <c r="K879" i="8"/>
  <c r="E879" i="8"/>
  <c r="F879" i="8"/>
  <c r="H880" i="8" l="1"/>
  <c r="N880" i="8"/>
  <c r="J880" i="8"/>
  <c r="K880" i="8"/>
  <c r="D880" i="8"/>
  <c r="I880" i="8"/>
  <c r="G880" i="8"/>
  <c r="C880" i="8"/>
  <c r="E880" i="8"/>
  <c r="F880" i="8"/>
  <c r="L880" i="8"/>
  <c r="M880" i="8"/>
  <c r="B881" i="8"/>
  <c r="A882" i="8"/>
  <c r="B882" i="8" l="1"/>
  <c r="A883" i="8"/>
  <c r="H881" i="8"/>
  <c r="G881" i="8"/>
  <c r="I881" i="8"/>
  <c r="K881" i="8"/>
  <c r="M881" i="8"/>
  <c r="L881" i="8"/>
  <c r="E881" i="8"/>
  <c r="J881" i="8"/>
  <c r="N881" i="8"/>
  <c r="F881" i="8"/>
  <c r="C881" i="8"/>
  <c r="D881" i="8"/>
  <c r="A884" i="8" l="1"/>
  <c r="B883" i="8"/>
  <c r="I882" i="8"/>
  <c r="M882" i="8"/>
  <c r="L882" i="8"/>
  <c r="J882" i="8"/>
  <c r="E882" i="8"/>
  <c r="K882" i="8"/>
  <c r="N882" i="8"/>
  <c r="F882" i="8"/>
  <c r="H882" i="8"/>
  <c r="G882" i="8"/>
  <c r="D882" i="8"/>
  <c r="C882" i="8"/>
  <c r="H883" i="8" l="1"/>
  <c r="C883" i="8"/>
  <c r="L883" i="8"/>
  <c r="J883" i="8"/>
  <c r="N883" i="8"/>
  <c r="M883" i="8"/>
  <c r="I883" i="8"/>
  <c r="D883" i="8"/>
  <c r="G883" i="8"/>
  <c r="F883" i="8"/>
  <c r="K883" i="8"/>
  <c r="E883" i="8"/>
  <c r="B884" i="8"/>
  <c r="A885" i="8"/>
  <c r="A886" i="8" l="1"/>
  <c r="B885" i="8"/>
  <c r="E884" i="8"/>
  <c r="M884" i="8"/>
  <c r="G884" i="8"/>
  <c r="K884" i="8"/>
  <c r="D884" i="8"/>
  <c r="F884" i="8"/>
  <c r="I884" i="8"/>
  <c r="J884" i="8"/>
  <c r="H884" i="8"/>
  <c r="N884" i="8"/>
  <c r="C884" i="8"/>
  <c r="L884" i="8"/>
  <c r="K885" i="8" l="1"/>
  <c r="D885" i="8"/>
  <c r="H885" i="8"/>
  <c r="M885" i="8"/>
  <c r="E885" i="8"/>
  <c r="C885" i="8"/>
  <c r="G885" i="8"/>
  <c r="N885" i="8"/>
  <c r="I885" i="8"/>
  <c r="J885" i="8"/>
  <c r="L885" i="8"/>
  <c r="F885" i="8"/>
  <c r="B886" i="8"/>
  <c r="A887" i="8"/>
  <c r="A888" i="8" l="1"/>
  <c r="B887" i="8"/>
  <c r="G886" i="8"/>
  <c r="M886" i="8"/>
  <c r="N886" i="8"/>
  <c r="E886" i="8"/>
  <c r="C886" i="8"/>
  <c r="K886" i="8"/>
  <c r="L886" i="8"/>
  <c r="F886" i="8"/>
  <c r="I886" i="8"/>
  <c r="D886" i="8"/>
  <c r="J886" i="8"/>
  <c r="H886" i="8"/>
  <c r="H887" i="8" l="1"/>
  <c r="L887" i="8"/>
  <c r="F887" i="8"/>
  <c r="K887" i="8"/>
  <c r="N887" i="8"/>
  <c r="M887" i="8"/>
  <c r="I887" i="8"/>
  <c r="J887" i="8"/>
  <c r="G887" i="8"/>
  <c r="C887" i="8"/>
  <c r="D887" i="8"/>
  <c r="E887" i="8"/>
  <c r="B888" i="8"/>
  <c r="A889" i="8"/>
  <c r="A890" i="8" l="1"/>
  <c r="B889" i="8"/>
  <c r="E888" i="8"/>
  <c r="G888" i="8"/>
  <c r="C888" i="8"/>
  <c r="F888" i="8"/>
  <c r="N888" i="8"/>
  <c r="I888" i="8"/>
  <c r="L888" i="8"/>
  <c r="H888" i="8"/>
  <c r="M888" i="8"/>
  <c r="K888" i="8"/>
  <c r="J888" i="8"/>
  <c r="D888" i="8"/>
  <c r="H889" i="8" l="1"/>
  <c r="D889" i="8"/>
  <c r="L889" i="8"/>
  <c r="E889" i="8"/>
  <c r="N889" i="8"/>
  <c r="C889" i="8"/>
  <c r="I889" i="8"/>
  <c r="F889" i="8"/>
  <c r="M889" i="8"/>
  <c r="J889" i="8"/>
  <c r="G889" i="8"/>
  <c r="K889" i="8"/>
  <c r="A891" i="8"/>
  <c r="B890" i="8"/>
  <c r="I890" i="8" l="1"/>
  <c r="L890" i="8"/>
  <c r="E890" i="8"/>
  <c r="G890" i="8"/>
  <c r="D890" i="8"/>
  <c r="J890" i="8"/>
  <c r="F890" i="8"/>
  <c r="M890" i="8"/>
  <c r="H890" i="8"/>
  <c r="C890" i="8"/>
  <c r="K890" i="8"/>
  <c r="N890" i="8"/>
  <c r="A892" i="8"/>
  <c r="B891" i="8"/>
  <c r="C891" i="8" l="1"/>
  <c r="M891" i="8"/>
  <c r="E891" i="8"/>
  <c r="F891" i="8"/>
  <c r="G891" i="8"/>
  <c r="H891" i="8"/>
  <c r="D891" i="8"/>
  <c r="I891" i="8"/>
  <c r="J891" i="8"/>
  <c r="K891" i="8"/>
  <c r="N891" i="8"/>
  <c r="L891" i="8"/>
  <c r="B892" i="8"/>
  <c r="A893" i="8"/>
  <c r="A894" i="8" l="1"/>
  <c r="B893" i="8"/>
  <c r="C892" i="8"/>
  <c r="M892" i="8"/>
  <c r="F892" i="8"/>
  <c r="H892" i="8"/>
  <c r="L892" i="8"/>
  <c r="G892" i="8"/>
  <c r="K892" i="8"/>
  <c r="I892" i="8"/>
  <c r="E892" i="8"/>
  <c r="D892" i="8"/>
  <c r="N892" i="8"/>
  <c r="J892" i="8"/>
  <c r="N893" i="8" l="1"/>
  <c r="H893" i="8"/>
  <c r="E893" i="8"/>
  <c r="C893" i="8"/>
  <c r="K893" i="8"/>
  <c r="G893" i="8"/>
  <c r="F893" i="8"/>
  <c r="D893" i="8"/>
  <c r="L893" i="8"/>
  <c r="M893" i="8"/>
  <c r="J893" i="8"/>
  <c r="I893" i="8"/>
  <c r="A895" i="8"/>
  <c r="B894" i="8"/>
  <c r="C894" i="8" l="1"/>
  <c r="L894" i="8"/>
  <c r="D894" i="8"/>
  <c r="J894" i="8"/>
  <c r="E894" i="8"/>
  <c r="K894" i="8"/>
  <c r="F894" i="8"/>
  <c r="G894" i="8"/>
  <c r="H894" i="8"/>
  <c r="I894" i="8"/>
  <c r="M894" i="8"/>
  <c r="N894" i="8"/>
  <c r="A896" i="8"/>
  <c r="B895" i="8"/>
  <c r="C895" i="8" l="1"/>
  <c r="H895" i="8"/>
  <c r="E895" i="8"/>
  <c r="D895" i="8"/>
  <c r="L895" i="8"/>
  <c r="K895" i="8"/>
  <c r="F895" i="8"/>
  <c r="I895" i="8"/>
  <c r="N895" i="8"/>
  <c r="G895" i="8"/>
  <c r="M895" i="8"/>
  <c r="J895" i="8"/>
  <c r="B896" i="8"/>
  <c r="A897" i="8"/>
  <c r="A898" i="8" l="1"/>
  <c r="B897" i="8"/>
  <c r="J896" i="8"/>
  <c r="G896" i="8"/>
  <c r="C896" i="8"/>
  <c r="E896" i="8"/>
  <c r="H896" i="8"/>
  <c r="F896" i="8"/>
  <c r="N896" i="8"/>
  <c r="M896" i="8"/>
  <c r="K896" i="8"/>
  <c r="I896" i="8"/>
  <c r="L896" i="8"/>
  <c r="D896" i="8"/>
  <c r="J897" i="8" l="1"/>
  <c r="N897" i="8"/>
  <c r="I897" i="8"/>
  <c r="C897" i="8"/>
  <c r="K897" i="8"/>
  <c r="H897" i="8"/>
  <c r="E897" i="8"/>
  <c r="L897" i="8"/>
  <c r="D897" i="8"/>
  <c r="M897" i="8"/>
  <c r="G897" i="8"/>
  <c r="F897" i="8"/>
  <c r="B898" i="8"/>
  <c r="A899" i="8"/>
  <c r="A900" i="8" l="1"/>
  <c r="B899" i="8"/>
  <c r="E898" i="8"/>
  <c r="G898" i="8"/>
  <c r="H898" i="8"/>
  <c r="F898" i="8"/>
  <c r="J898" i="8"/>
  <c r="I898" i="8"/>
  <c r="C898" i="8"/>
  <c r="K898" i="8"/>
  <c r="N898" i="8"/>
  <c r="L898" i="8"/>
  <c r="M898" i="8"/>
  <c r="D898" i="8"/>
  <c r="N899" i="8" l="1"/>
  <c r="I899" i="8"/>
  <c r="H899" i="8"/>
  <c r="G899" i="8"/>
  <c r="L899" i="8"/>
  <c r="F899" i="8"/>
  <c r="J899" i="8"/>
  <c r="K899" i="8"/>
  <c r="D899" i="8"/>
  <c r="C899" i="8"/>
  <c r="M899" i="8"/>
  <c r="E899" i="8"/>
  <c r="A901" i="8"/>
  <c r="B900" i="8"/>
  <c r="F900" i="8" l="1"/>
  <c r="N900" i="8"/>
  <c r="G900" i="8"/>
  <c r="M900" i="8"/>
  <c r="J900" i="8"/>
  <c r="C900" i="8"/>
  <c r="L900" i="8"/>
  <c r="I900" i="8"/>
  <c r="K900" i="8"/>
  <c r="D900" i="8"/>
  <c r="H900" i="8"/>
  <c r="E900" i="8"/>
  <c r="A902" i="8"/>
  <c r="B901" i="8"/>
  <c r="M901" i="8" l="1"/>
  <c r="E901" i="8"/>
  <c r="H901" i="8"/>
  <c r="G901" i="8"/>
  <c r="F901" i="8"/>
  <c r="J901" i="8"/>
  <c r="L901" i="8"/>
  <c r="D901" i="8"/>
  <c r="N901" i="8"/>
  <c r="K901" i="8"/>
  <c r="C901" i="8"/>
  <c r="I901" i="8"/>
  <c r="A903" i="8"/>
  <c r="B902" i="8"/>
  <c r="E902" i="8" l="1"/>
  <c r="C902" i="8"/>
  <c r="F902" i="8"/>
  <c r="J902" i="8"/>
  <c r="K902" i="8"/>
  <c r="H902" i="8"/>
  <c r="L902" i="8"/>
  <c r="N902" i="8"/>
  <c r="D902" i="8"/>
  <c r="G902" i="8"/>
  <c r="M902" i="8"/>
  <c r="I902" i="8"/>
  <c r="A904" i="8"/>
  <c r="B903" i="8"/>
  <c r="C903" i="8" l="1"/>
  <c r="I903" i="8"/>
  <c r="F903" i="8"/>
  <c r="N903" i="8"/>
  <c r="H903" i="8"/>
  <c r="J903" i="8"/>
  <c r="G903" i="8"/>
  <c r="M903" i="8"/>
  <c r="E903" i="8"/>
  <c r="L903" i="8"/>
  <c r="D903" i="8"/>
  <c r="K903" i="8"/>
  <c r="A905" i="8"/>
  <c r="B904" i="8"/>
  <c r="E904" i="8" l="1"/>
  <c r="G904" i="8"/>
  <c r="J904" i="8"/>
  <c r="K904" i="8"/>
  <c r="N904" i="8"/>
  <c r="H904" i="8"/>
  <c r="L904" i="8"/>
  <c r="I904" i="8"/>
  <c r="F904" i="8"/>
  <c r="M904" i="8"/>
  <c r="C904" i="8"/>
  <c r="D904" i="8"/>
  <c r="B905" i="8"/>
  <c r="A906" i="8"/>
  <c r="A907" i="8" l="1"/>
  <c r="B906" i="8"/>
  <c r="E905" i="8"/>
  <c r="J905" i="8"/>
  <c r="M905" i="8"/>
  <c r="G905" i="8"/>
  <c r="L905" i="8"/>
  <c r="N905" i="8"/>
  <c r="D905" i="8"/>
  <c r="I905" i="8"/>
  <c r="F905" i="8"/>
  <c r="K905" i="8"/>
  <c r="H905" i="8"/>
  <c r="C905" i="8"/>
  <c r="N906" i="8" l="1"/>
  <c r="I906" i="8"/>
  <c r="H906" i="8"/>
  <c r="J906" i="8"/>
  <c r="K906" i="8"/>
  <c r="M906" i="8"/>
  <c r="L906" i="8"/>
  <c r="C906" i="8"/>
  <c r="E906" i="8"/>
  <c r="D906" i="8"/>
  <c r="F906" i="8"/>
  <c r="G906" i="8"/>
  <c r="A908" i="8"/>
  <c r="B907" i="8"/>
  <c r="K907" i="8" l="1"/>
  <c r="N907" i="8"/>
  <c r="L907" i="8"/>
  <c r="E907" i="8"/>
  <c r="C907" i="8"/>
  <c r="G907" i="8"/>
  <c r="F907" i="8"/>
  <c r="D907" i="8"/>
  <c r="H907" i="8"/>
  <c r="I907" i="8"/>
  <c r="M907" i="8"/>
  <c r="J907" i="8"/>
  <c r="A909" i="8"/>
  <c r="B908" i="8"/>
  <c r="J908" i="8" l="1"/>
  <c r="M908" i="8"/>
  <c r="C908" i="8"/>
  <c r="E908" i="8"/>
  <c r="L908" i="8"/>
  <c r="F908" i="8"/>
  <c r="G908" i="8"/>
  <c r="N908" i="8"/>
  <c r="K908" i="8"/>
  <c r="I908" i="8"/>
  <c r="H908" i="8"/>
  <c r="D908" i="8"/>
  <c r="B909" i="8"/>
  <c r="A910" i="8"/>
  <c r="B910" i="8" l="1"/>
  <c r="A911" i="8"/>
  <c r="L909" i="8"/>
  <c r="D909" i="8"/>
  <c r="J909" i="8"/>
  <c r="E909" i="8"/>
  <c r="F909" i="8"/>
  <c r="M909" i="8"/>
  <c r="G909" i="8"/>
  <c r="I909" i="8"/>
  <c r="H909" i="8"/>
  <c r="N909" i="8"/>
  <c r="C909" i="8"/>
  <c r="K909" i="8"/>
  <c r="A912" i="8" l="1"/>
  <c r="B911" i="8"/>
  <c r="J910" i="8"/>
  <c r="N910" i="8"/>
  <c r="L910" i="8"/>
  <c r="I910" i="8"/>
  <c r="G910" i="8"/>
  <c r="K910" i="8"/>
  <c r="C910" i="8"/>
  <c r="D910" i="8"/>
  <c r="F910" i="8"/>
  <c r="M910" i="8"/>
  <c r="H910" i="8"/>
  <c r="E910" i="8"/>
  <c r="I911" i="8" l="1"/>
  <c r="H911" i="8"/>
  <c r="F911" i="8"/>
  <c r="C911" i="8"/>
  <c r="E911" i="8"/>
  <c r="D911" i="8"/>
  <c r="M911" i="8"/>
  <c r="L911" i="8"/>
  <c r="J911" i="8"/>
  <c r="G911" i="8"/>
  <c r="N911" i="8"/>
  <c r="K911" i="8"/>
  <c r="B912" i="8"/>
  <c r="A913" i="8"/>
  <c r="A914" i="8" l="1"/>
  <c r="B913" i="8"/>
  <c r="G912" i="8"/>
  <c r="F912" i="8"/>
  <c r="H912" i="8"/>
  <c r="I912" i="8"/>
  <c r="J912" i="8"/>
  <c r="M912" i="8"/>
  <c r="K912" i="8"/>
  <c r="E912" i="8"/>
  <c r="D912" i="8"/>
  <c r="C912" i="8"/>
  <c r="L912" i="8"/>
  <c r="N912" i="8"/>
  <c r="K913" i="8" l="1"/>
  <c r="L913" i="8"/>
  <c r="C913" i="8"/>
  <c r="I913" i="8"/>
  <c r="N913" i="8"/>
  <c r="D913" i="8"/>
  <c r="J913" i="8"/>
  <c r="H913" i="8"/>
  <c r="F913" i="8"/>
  <c r="G913" i="8"/>
  <c r="M913" i="8"/>
  <c r="E913" i="8"/>
  <c r="B914" i="8"/>
  <c r="A915" i="8"/>
  <c r="A916" i="8" l="1"/>
  <c r="B915" i="8"/>
  <c r="E914" i="8"/>
  <c r="G914" i="8"/>
  <c r="F914" i="8"/>
  <c r="J914" i="8"/>
  <c r="K914" i="8"/>
  <c r="H914" i="8"/>
  <c r="L914" i="8"/>
  <c r="N914" i="8"/>
  <c r="D914" i="8"/>
  <c r="C914" i="8"/>
  <c r="M914" i="8"/>
  <c r="I914" i="8"/>
  <c r="F915" i="8" l="1"/>
  <c r="L915" i="8"/>
  <c r="N915" i="8"/>
  <c r="J915" i="8"/>
  <c r="E915" i="8"/>
  <c r="H915" i="8"/>
  <c r="D915" i="8"/>
  <c r="M915" i="8"/>
  <c r="K915" i="8"/>
  <c r="I915" i="8"/>
  <c r="G915" i="8"/>
  <c r="C915" i="8"/>
  <c r="A917" i="8"/>
  <c r="B916" i="8"/>
  <c r="N916" i="8" l="1"/>
  <c r="L916" i="8"/>
  <c r="C916" i="8"/>
  <c r="I916" i="8"/>
  <c r="M916" i="8"/>
  <c r="E916" i="8"/>
  <c r="G916" i="8"/>
  <c r="D916" i="8"/>
  <c r="F916" i="8"/>
  <c r="K916" i="8"/>
  <c r="J916" i="8"/>
  <c r="H916" i="8"/>
  <c r="B917" i="8"/>
  <c r="A918" i="8"/>
  <c r="B918" i="8" l="1"/>
  <c r="A919" i="8"/>
  <c r="K917" i="8"/>
  <c r="H917" i="8"/>
  <c r="J917" i="8"/>
  <c r="I917" i="8"/>
  <c r="E917" i="8"/>
  <c r="D917" i="8"/>
  <c r="C917" i="8"/>
  <c r="L917" i="8"/>
  <c r="F917" i="8"/>
  <c r="G917" i="8"/>
  <c r="N917" i="8"/>
  <c r="M917" i="8"/>
  <c r="A920" i="8" l="1"/>
  <c r="B919" i="8"/>
  <c r="N918" i="8"/>
  <c r="E918" i="8"/>
  <c r="M918" i="8"/>
  <c r="J918" i="8"/>
  <c r="L918" i="8"/>
  <c r="D918" i="8"/>
  <c r="H918" i="8"/>
  <c r="I918" i="8"/>
  <c r="G918" i="8"/>
  <c r="K918" i="8"/>
  <c r="F918" i="8"/>
  <c r="C918" i="8"/>
  <c r="N919" i="8" l="1"/>
  <c r="K919" i="8"/>
  <c r="H919" i="8"/>
  <c r="D919" i="8"/>
  <c r="G919" i="8"/>
  <c r="M919" i="8"/>
  <c r="J919" i="8"/>
  <c r="I919" i="8"/>
  <c r="F919" i="8"/>
  <c r="L919" i="8"/>
  <c r="E919" i="8"/>
  <c r="C919" i="8"/>
  <c r="A921" i="8"/>
  <c r="B920" i="8"/>
  <c r="K920" i="8" l="1"/>
  <c r="C920" i="8"/>
  <c r="F920" i="8"/>
  <c r="M920" i="8"/>
  <c r="J920" i="8"/>
  <c r="L920" i="8"/>
  <c r="D920" i="8"/>
  <c r="G920" i="8"/>
  <c r="I920" i="8"/>
  <c r="E920" i="8"/>
  <c r="H920" i="8"/>
  <c r="N920" i="8"/>
  <c r="B921" i="8"/>
  <c r="A922" i="8"/>
  <c r="B922" i="8" l="1"/>
  <c r="A923" i="8"/>
  <c r="K921" i="8"/>
  <c r="M921" i="8"/>
  <c r="H921" i="8"/>
  <c r="C921" i="8"/>
  <c r="D921" i="8"/>
  <c r="L921" i="8"/>
  <c r="F921" i="8"/>
  <c r="N921" i="8"/>
  <c r="E921" i="8"/>
  <c r="G921" i="8"/>
  <c r="I921" i="8"/>
  <c r="J921" i="8"/>
  <c r="A924" i="8" l="1"/>
  <c r="B923" i="8"/>
  <c r="M922" i="8"/>
  <c r="N922" i="8"/>
  <c r="H922" i="8"/>
  <c r="L922" i="8"/>
  <c r="I922" i="8"/>
  <c r="G922" i="8"/>
  <c r="D922" i="8"/>
  <c r="K922" i="8"/>
  <c r="E922" i="8"/>
  <c r="C922" i="8"/>
  <c r="J922" i="8"/>
  <c r="F922" i="8"/>
  <c r="F923" i="8" l="1"/>
  <c r="C923" i="8"/>
  <c r="N923" i="8"/>
  <c r="G923" i="8"/>
  <c r="M923" i="8"/>
  <c r="L923" i="8"/>
  <c r="H923" i="8"/>
  <c r="K923" i="8"/>
  <c r="J923" i="8"/>
  <c r="E923" i="8"/>
  <c r="I923" i="8"/>
  <c r="D923" i="8"/>
  <c r="A925" i="8"/>
  <c r="B924" i="8"/>
  <c r="D924" i="8" l="1"/>
  <c r="J924" i="8"/>
  <c r="H924" i="8"/>
  <c r="C924" i="8"/>
  <c r="N924" i="8"/>
  <c r="E924" i="8"/>
  <c r="G924" i="8"/>
  <c r="F924" i="8"/>
  <c r="M924" i="8"/>
  <c r="K924" i="8"/>
  <c r="L924" i="8"/>
  <c r="I924" i="8"/>
  <c r="B925" i="8"/>
  <c r="A926" i="8"/>
  <c r="B926" i="8" l="1"/>
  <c r="A927" i="8"/>
  <c r="I925" i="8"/>
  <c r="L925" i="8"/>
  <c r="M925" i="8"/>
  <c r="C925" i="8"/>
  <c r="D925" i="8"/>
  <c r="J925" i="8"/>
  <c r="E925" i="8"/>
  <c r="H925" i="8"/>
  <c r="F925" i="8"/>
  <c r="K925" i="8"/>
  <c r="N925" i="8"/>
  <c r="G925" i="8"/>
  <c r="B927" i="8" l="1"/>
  <c r="A928" i="8"/>
  <c r="F926" i="8"/>
  <c r="D926" i="8"/>
  <c r="H926" i="8"/>
  <c r="E926" i="8"/>
  <c r="L926" i="8"/>
  <c r="N926" i="8"/>
  <c r="G926" i="8"/>
  <c r="M926" i="8"/>
  <c r="I926" i="8"/>
  <c r="K926" i="8"/>
  <c r="J926" i="8"/>
  <c r="C926" i="8"/>
  <c r="B928" i="8" l="1"/>
  <c r="A929" i="8"/>
  <c r="M927" i="8"/>
  <c r="J927" i="8"/>
  <c r="I927" i="8"/>
  <c r="N927" i="8"/>
  <c r="D927" i="8"/>
  <c r="K927" i="8"/>
  <c r="F927" i="8"/>
  <c r="L927" i="8"/>
  <c r="E927" i="8"/>
  <c r="C927" i="8"/>
  <c r="H927" i="8"/>
  <c r="G927" i="8"/>
  <c r="A930" i="8" l="1"/>
  <c r="B929" i="8"/>
  <c r="H928" i="8"/>
  <c r="E928" i="8"/>
  <c r="F928" i="8"/>
  <c r="N928" i="8"/>
  <c r="J928" i="8"/>
  <c r="G928" i="8"/>
  <c r="L928" i="8"/>
  <c r="M928" i="8"/>
  <c r="C928" i="8"/>
  <c r="D928" i="8"/>
  <c r="I928" i="8"/>
  <c r="K928" i="8"/>
  <c r="D929" i="8" l="1"/>
  <c r="C929" i="8"/>
  <c r="N929" i="8"/>
  <c r="H929" i="8"/>
  <c r="I929" i="8"/>
  <c r="L929" i="8"/>
  <c r="J929" i="8"/>
  <c r="E929" i="8"/>
  <c r="K929" i="8"/>
  <c r="F929" i="8"/>
  <c r="G929" i="8"/>
  <c r="M929" i="8"/>
  <c r="B930" i="8"/>
  <c r="A931" i="8"/>
  <c r="B931" i="8" l="1"/>
  <c r="A932" i="8"/>
  <c r="I930" i="8"/>
  <c r="E930" i="8"/>
  <c r="M930" i="8"/>
  <c r="G930" i="8"/>
  <c r="D930" i="8"/>
  <c r="N930" i="8"/>
  <c r="F930" i="8"/>
  <c r="L930" i="8"/>
  <c r="C930" i="8"/>
  <c r="K930" i="8"/>
  <c r="H930" i="8"/>
  <c r="J930" i="8"/>
  <c r="A933" i="8" l="1"/>
  <c r="B932" i="8"/>
  <c r="C931" i="8"/>
  <c r="H931" i="8"/>
  <c r="M931" i="8"/>
  <c r="L931" i="8"/>
  <c r="I931" i="8"/>
  <c r="D931" i="8"/>
  <c r="J931" i="8"/>
  <c r="F931" i="8"/>
  <c r="G931" i="8"/>
  <c r="N931" i="8"/>
  <c r="E931" i="8"/>
  <c r="K931" i="8"/>
  <c r="E932" i="8" l="1"/>
  <c r="F932" i="8"/>
  <c r="G932" i="8"/>
  <c r="J932" i="8"/>
  <c r="L932" i="8"/>
  <c r="K932" i="8"/>
  <c r="D932" i="8"/>
  <c r="I932" i="8"/>
  <c r="H932" i="8"/>
  <c r="M932" i="8"/>
  <c r="N932" i="8"/>
  <c r="C932" i="8"/>
  <c r="A934" i="8"/>
  <c r="B933" i="8"/>
  <c r="H933" i="8" l="1"/>
  <c r="I933" i="8"/>
  <c r="N933" i="8"/>
  <c r="G933" i="8"/>
  <c r="M933" i="8"/>
  <c r="D933" i="8"/>
  <c r="K933" i="8"/>
  <c r="J933" i="8"/>
  <c r="E933" i="8"/>
  <c r="F933" i="8"/>
  <c r="L933" i="8"/>
  <c r="C933" i="8"/>
  <c r="A935" i="8"/>
  <c r="B934" i="8"/>
  <c r="L934" i="8" l="1"/>
  <c r="G934" i="8"/>
  <c r="D934" i="8"/>
  <c r="N934" i="8"/>
  <c r="I934" i="8"/>
  <c r="F934" i="8"/>
  <c r="M934" i="8"/>
  <c r="C934" i="8"/>
  <c r="E934" i="8"/>
  <c r="J934" i="8"/>
  <c r="K934" i="8"/>
  <c r="H934" i="8"/>
  <c r="B935" i="8"/>
  <c r="A936" i="8"/>
  <c r="A937" i="8" l="1"/>
  <c r="B936" i="8"/>
  <c r="L935" i="8"/>
  <c r="I935" i="8"/>
  <c r="D935" i="8"/>
  <c r="C935" i="8"/>
  <c r="H935" i="8"/>
  <c r="M935" i="8"/>
  <c r="G935" i="8"/>
  <c r="N935" i="8"/>
  <c r="E935" i="8"/>
  <c r="K935" i="8"/>
  <c r="J935" i="8"/>
  <c r="F935" i="8"/>
  <c r="J936" i="8" l="1"/>
  <c r="D936" i="8"/>
  <c r="H936" i="8"/>
  <c r="I936" i="8"/>
  <c r="F936" i="8"/>
  <c r="N936" i="8"/>
  <c r="G936" i="8"/>
  <c r="K936" i="8"/>
  <c r="M936" i="8"/>
  <c r="C936" i="8"/>
  <c r="L936" i="8"/>
  <c r="E936" i="8"/>
  <c r="A938" i="8"/>
  <c r="B937" i="8"/>
  <c r="D937" i="8" l="1"/>
  <c r="K937" i="8"/>
  <c r="E937" i="8"/>
  <c r="C937" i="8"/>
  <c r="N937" i="8"/>
  <c r="J937" i="8"/>
  <c r="L937" i="8"/>
  <c r="F937" i="8"/>
  <c r="I937" i="8"/>
  <c r="G937" i="8"/>
  <c r="H937" i="8"/>
  <c r="M937" i="8"/>
  <c r="A939" i="8"/>
  <c r="B938" i="8"/>
  <c r="M938" i="8" l="1"/>
  <c r="G938" i="8"/>
  <c r="K938" i="8"/>
  <c r="I938" i="8"/>
  <c r="L938" i="8"/>
  <c r="C938" i="8"/>
  <c r="H938" i="8"/>
  <c r="J938" i="8"/>
  <c r="F938" i="8"/>
  <c r="N938" i="8"/>
  <c r="E938" i="8"/>
  <c r="D938" i="8"/>
  <c r="B939" i="8"/>
  <c r="A940" i="8"/>
  <c r="B940" i="8" l="1"/>
  <c r="A941" i="8"/>
  <c r="L939" i="8"/>
  <c r="J939" i="8"/>
  <c r="E939" i="8"/>
  <c r="F939" i="8"/>
  <c r="K939" i="8"/>
  <c r="M939" i="8"/>
  <c r="C939" i="8"/>
  <c r="I939" i="8"/>
  <c r="N939" i="8"/>
  <c r="G939" i="8"/>
  <c r="D939" i="8"/>
  <c r="H939" i="8"/>
  <c r="A942" i="8" l="1"/>
  <c r="B941" i="8"/>
  <c r="M940" i="8"/>
  <c r="C940" i="8"/>
  <c r="G940" i="8"/>
  <c r="F940" i="8"/>
  <c r="J940" i="8"/>
  <c r="I940" i="8"/>
  <c r="L940" i="8"/>
  <c r="D940" i="8"/>
  <c r="K940" i="8"/>
  <c r="E940" i="8"/>
  <c r="H940" i="8"/>
  <c r="N940" i="8"/>
  <c r="F941" i="8" l="1"/>
  <c r="L941" i="8"/>
  <c r="E941" i="8"/>
  <c r="K941" i="8"/>
  <c r="G941" i="8"/>
  <c r="C941" i="8"/>
  <c r="M941" i="8"/>
  <c r="D941" i="8"/>
  <c r="H941" i="8"/>
  <c r="I941" i="8"/>
  <c r="N941" i="8"/>
  <c r="J941" i="8"/>
  <c r="A943" i="8"/>
  <c r="B942" i="8"/>
  <c r="L942" i="8" l="1"/>
  <c r="I942" i="8"/>
  <c r="E942" i="8"/>
  <c r="D942" i="8"/>
  <c r="N942" i="8"/>
  <c r="G942" i="8"/>
  <c r="H942" i="8"/>
  <c r="K942" i="8"/>
  <c r="C942" i="8"/>
  <c r="M942" i="8"/>
  <c r="F942" i="8"/>
  <c r="J942" i="8"/>
  <c r="B943" i="8"/>
  <c r="A944" i="8"/>
  <c r="A945" i="8" l="1"/>
  <c r="B944" i="8"/>
  <c r="J943" i="8"/>
  <c r="G943" i="8"/>
  <c r="L943" i="8"/>
  <c r="F943" i="8"/>
  <c r="H943" i="8"/>
  <c r="K943" i="8"/>
  <c r="I943" i="8"/>
  <c r="D943" i="8"/>
  <c r="E943" i="8"/>
  <c r="M943" i="8"/>
  <c r="C943" i="8"/>
  <c r="N943" i="8"/>
  <c r="C944" i="8" l="1"/>
  <c r="E944" i="8"/>
  <c r="I944" i="8"/>
  <c r="F944" i="8"/>
  <c r="K944" i="8"/>
  <c r="G944" i="8"/>
  <c r="J944" i="8"/>
  <c r="H944" i="8"/>
  <c r="L944" i="8"/>
  <c r="D944" i="8"/>
  <c r="M944" i="8"/>
  <c r="N944" i="8"/>
  <c r="A946" i="8"/>
  <c r="B945" i="8"/>
  <c r="D945" i="8" l="1"/>
  <c r="F945" i="8"/>
  <c r="L945" i="8"/>
  <c r="C945" i="8"/>
  <c r="H945" i="8"/>
  <c r="J945" i="8"/>
  <c r="E945" i="8"/>
  <c r="K945" i="8"/>
  <c r="I945" i="8"/>
  <c r="G945" i="8"/>
  <c r="N945" i="8"/>
  <c r="M945" i="8"/>
  <c r="B946" i="8"/>
  <c r="A947" i="8"/>
  <c r="A948" i="8" l="1"/>
  <c r="B947" i="8"/>
  <c r="M946" i="8"/>
  <c r="K946" i="8"/>
  <c r="G946" i="8"/>
  <c r="C946" i="8"/>
  <c r="N946" i="8"/>
  <c r="I946" i="8"/>
  <c r="F946" i="8"/>
  <c r="E946" i="8"/>
  <c r="H946" i="8"/>
  <c r="J946" i="8"/>
  <c r="L946" i="8"/>
  <c r="D946" i="8"/>
  <c r="G947" i="8" l="1"/>
  <c r="K947" i="8"/>
  <c r="C947" i="8"/>
  <c r="J947" i="8"/>
  <c r="H947" i="8"/>
  <c r="D947" i="8"/>
  <c r="N947" i="8"/>
  <c r="F947" i="8"/>
  <c r="E947" i="8"/>
  <c r="I947" i="8"/>
  <c r="L947" i="8"/>
  <c r="M947" i="8"/>
  <c r="B948" i="8"/>
  <c r="A949" i="8"/>
  <c r="B949" i="8" l="1"/>
  <c r="A950" i="8"/>
  <c r="K948" i="8"/>
  <c r="I948" i="8"/>
  <c r="C948" i="8"/>
  <c r="F948" i="8"/>
  <c r="D948" i="8"/>
  <c r="N948" i="8"/>
  <c r="E948" i="8"/>
  <c r="L948" i="8"/>
  <c r="G948" i="8"/>
  <c r="H948" i="8"/>
  <c r="M948" i="8"/>
  <c r="J948" i="8"/>
  <c r="A951" i="8" l="1"/>
  <c r="B950" i="8"/>
  <c r="K949" i="8"/>
  <c r="I949" i="8"/>
  <c r="H949" i="8"/>
  <c r="D949" i="8"/>
  <c r="N949" i="8"/>
  <c r="F949" i="8"/>
  <c r="C949" i="8"/>
  <c r="E949" i="8"/>
  <c r="M949" i="8"/>
  <c r="J949" i="8"/>
  <c r="G949" i="8"/>
  <c r="L949" i="8"/>
  <c r="J950" i="8" l="1"/>
  <c r="N950" i="8"/>
  <c r="G950" i="8"/>
  <c r="E950" i="8"/>
  <c r="H950" i="8"/>
  <c r="D950" i="8"/>
  <c r="C950" i="8"/>
  <c r="K950" i="8"/>
  <c r="F950" i="8"/>
  <c r="I950" i="8"/>
  <c r="M950" i="8"/>
  <c r="L950" i="8"/>
  <c r="A952" i="8"/>
  <c r="B951" i="8"/>
  <c r="M951" i="8" l="1"/>
  <c r="C951" i="8"/>
  <c r="G951" i="8"/>
  <c r="H951" i="8"/>
  <c r="E951" i="8"/>
  <c r="D951" i="8"/>
  <c r="N951" i="8"/>
  <c r="J951" i="8"/>
  <c r="I951" i="8"/>
  <c r="K951" i="8"/>
  <c r="F951" i="8"/>
  <c r="L951" i="8"/>
  <c r="A953" i="8"/>
  <c r="B952" i="8"/>
  <c r="E952" i="8" l="1"/>
  <c r="I952" i="8"/>
  <c r="L952" i="8"/>
  <c r="D952" i="8"/>
  <c r="C952" i="8"/>
  <c r="F952" i="8"/>
  <c r="M952" i="8"/>
  <c r="J952" i="8"/>
  <c r="N952" i="8"/>
  <c r="H952" i="8"/>
  <c r="G952" i="8"/>
  <c r="K952" i="8"/>
  <c r="A954" i="8"/>
  <c r="B953" i="8"/>
  <c r="I953" i="8" l="1"/>
  <c r="J953" i="8"/>
  <c r="M953" i="8"/>
  <c r="L953" i="8"/>
  <c r="K953" i="8"/>
  <c r="E953" i="8"/>
  <c r="H953" i="8"/>
  <c r="D953" i="8"/>
  <c r="N953" i="8"/>
  <c r="F953" i="8"/>
  <c r="G953" i="8"/>
  <c r="C953" i="8"/>
  <c r="A955" i="8"/>
  <c r="B954" i="8"/>
  <c r="C954" i="8" l="1"/>
  <c r="K954" i="8"/>
  <c r="G954" i="8"/>
  <c r="M954" i="8"/>
  <c r="H954" i="8"/>
  <c r="N954" i="8"/>
  <c r="L954" i="8"/>
  <c r="F954" i="8"/>
  <c r="D954" i="8"/>
  <c r="I954" i="8"/>
  <c r="E954" i="8"/>
  <c r="J954" i="8"/>
  <c r="A956" i="8"/>
  <c r="B955" i="8"/>
  <c r="G955" i="8" l="1"/>
  <c r="N955" i="8"/>
  <c r="C955" i="8"/>
  <c r="L955" i="8"/>
  <c r="F955" i="8"/>
  <c r="I955" i="8"/>
  <c r="J955" i="8"/>
  <c r="K955" i="8"/>
  <c r="E955" i="8"/>
  <c r="D955" i="8"/>
  <c r="H955" i="8"/>
  <c r="M955" i="8"/>
  <c r="A957" i="8"/>
  <c r="B956" i="8"/>
  <c r="M956" i="8" l="1"/>
  <c r="L956" i="8"/>
  <c r="D956" i="8"/>
  <c r="K956" i="8"/>
  <c r="I956" i="8"/>
  <c r="C956" i="8"/>
  <c r="N956" i="8"/>
  <c r="G956" i="8"/>
  <c r="H956" i="8"/>
  <c r="J956" i="8"/>
  <c r="F956" i="8"/>
  <c r="E956" i="8"/>
  <c r="A958" i="8"/>
  <c r="B957" i="8"/>
  <c r="H957" i="8" l="1"/>
  <c r="M957" i="8"/>
  <c r="E957" i="8"/>
  <c r="L957" i="8"/>
  <c r="G957" i="8"/>
  <c r="D957" i="8"/>
  <c r="C957" i="8"/>
  <c r="J957" i="8"/>
  <c r="N957" i="8"/>
  <c r="K957" i="8"/>
  <c r="F957" i="8"/>
  <c r="I957" i="8"/>
  <c r="B958" i="8"/>
  <c r="A959" i="8"/>
  <c r="A960" i="8" l="1"/>
  <c r="B959" i="8"/>
  <c r="M958" i="8"/>
  <c r="G958" i="8"/>
  <c r="N958" i="8"/>
  <c r="K958" i="8"/>
  <c r="J958" i="8"/>
  <c r="H958" i="8"/>
  <c r="F958" i="8"/>
  <c r="I958" i="8"/>
  <c r="D958" i="8"/>
  <c r="C958" i="8"/>
  <c r="E958" i="8"/>
  <c r="L958" i="8"/>
  <c r="I959" i="8" l="1"/>
  <c r="F959" i="8"/>
  <c r="M959" i="8"/>
  <c r="K959" i="8"/>
  <c r="N959" i="8"/>
  <c r="G959" i="8"/>
  <c r="E959" i="8"/>
  <c r="D959" i="8"/>
  <c r="C959" i="8"/>
  <c r="J959" i="8"/>
  <c r="L959" i="8"/>
  <c r="H959" i="8"/>
  <c r="B960" i="8"/>
  <c r="A961" i="8"/>
  <c r="A962" i="8" l="1"/>
  <c r="B961" i="8"/>
  <c r="D960" i="8"/>
  <c r="E960" i="8"/>
  <c r="C960" i="8"/>
  <c r="M960" i="8"/>
  <c r="I960" i="8"/>
  <c r="J960" i="8"/>
  <c r="H960" i="8"/>
  <c r="K960" i="8"/>
  <c r="F960" i="8"/>
  <c r="L960" i="8"/>
  <c r="G960" i="8"/>
  <c r="N960" i="8"/>
  <c r="G961" i="8" l="1"/>
  <c r="J961" i="8"/>
  <c r="K961" i="8"/>
  <c r="M961" i="8"/>
  <c r="N961" i="8"/>
  <c r="F961" i="8"/>
  <c r="H961" i="8"/>
  <c r="I961" i="8"/>
  <c r="L961" i="8"/>
  <c r="D961" i="8"/>
  <c r="C961" i="8"/>
  <c r="E961" i="8"/>
  <c r="A963" i="8"/>
  <c r="B962" i="8"/>
  <c r="K962" i="8" l="1"/>
  <c r="C962" i="8"/>
  <c r="G962" i="8"/>
  <c r="I962" i="8"/>
  <c r="H962" i="8"/>
  <c r="F962" i="8"/>
  <c r="M962" i="8"/>
  <c r="N962" i="8"/>
  <c r="D962" i="8"/>
  <c r="E962" i="8"/>
  <c r="L962" i="8"/>
  <c r="J962" i="8"/>
  <c r="A964" i="8"/>
  <c r="B963" i="8"/>
  <c r="E963" i="8" l="1"/>
  <c r="K963" i="8"/>
  <c r="L963" i="8"/>
  <c r="H963" i="8"/>
  <c r="G963" i="8"/>
  <c r="D963" i="8"/>
  <c r="N963" i="8"/>
  <c r="J963" i="8"/>
  <c r="F963" i="8"/>
  <c r="I963" i="8"/>
  <c r="C963" i="8"/>
  <c r="M963" i="8"/>
  <c r="A965" i="8"/>
  <c r="B964" i="8"/>
  <c r="G964" i="8" l="1"/>
  <c r="N964" i="8"/>
  <c r="K964" i="8"/>
  <c r="L964" i="8"/>
  <c r="I964" i="8"/>
  <c r="H964" i="8"/>
  <c r="E964" i="8"/>
  <c r="M964" i="8"/>
  <c r="F964" i="8"/>
  <c r="D964" i="8"/>
  <c r="J964" i="8"/>
  <c r="C964" i="8"/>
  <c r="B965" i="8"/>
  <c r="A966" i="8"/>
  <c r="B966" i="8" l="1"/>
  <c r="A967" i="8"/>
  <c r="C965" i="8"/>
  <c r="M965" i="8"/>
  <c r="K965" i="8"/>
  <c r="N965" i="8"/>
  <c r="E965" i="8"/>
  <c r="I965" i="8"/>
  <c r="J965" i="8"/>
  <c r="H965" i="8"/>
  <c r="D965" i="8"/>
  <c r="G965" i="8"/>
  <c r="L965" i="8"/>
  <c r="F965" i="8"/>
  <c r="A968" i="8" l="1"/>
  <c r="B967" i="8"/>
  <c r="L966" i="8"/>
  <c r="N966" i="8"/>
  <c r="E966" i="8"/>
  <c r="C966" i="8"/>
  <c r="J966" i="8"/>
  <c r="F966" i="8"/>
  <c r="H966" i="8"/>
  <c r="D966" i="8"/>
  <c r="M966" i="8"/>
  <c r="I966" i="8"/>
  <c r="K966" i="8"/>
  <c r="G966" i="8"/>
  <c r="M967" i="8" l="1"/>
  <c r="E967" i="8"/>
  <c r="I967" i="8"/>
  <c r="G967" i="8"/>
  <c r="J967" i="8"/>
  <c r="L967" i="8"/>
  <c r="C967" i="8"/>
  <c r="N967" i="8"/>
  <c r="D967" i="8"/>
  <c r="K967" i="8"/>
  <c r="H967" i="8"/>
  <c r="F967" i="8"/>
  <c r="B968" i="8"/>
  <c r="A969" i="8"/>
  <c r="A970" i="8" l="1"/>
  <c r="B969" i="8"/>
  <c r="D968" i="8"/>
  <c r="L968" i="8"/>
  <c r="J968" i="8"/>
  <c r="F968" i="8"/>
  <c r="G968" i="8"/>
  <c r="C968" i="8"/>
  <c r="N968" i="8"/>
  <c r="K968" i="8"/>
  <c r="I968" i="8"/>
  <c r="H968" i="8"/>
  <c r="E968" i="8"/>
  <c r="M968" i="8"/>
  <c r="F969" i="8" l="1"/>
  <c r="J969" i="8"/>
  <c r="D969" i="8"/>
  <c r="C969" i="8"/>
  <c r="L969" i="8"/>
  <c r="N969" i="8"/>
  <c r="H969" i="8"/>
  <c r="K969" i="8"/>
  <c r="I969" i="8"/>
  <c r="M969" i="8"/>
  <c r="G969" i="8"/>
  <c r="E969" i="8"/>
  <c r="A971" i="8"/>
  <c r="B970" i="8"/>
  <c r="L970" i="8" l="1"/>
  <c r="H970" i="8"/>
  <c r="N970" i="8"/>
  <c r="G970" i="8"/>
  <c r="J970" i="8"/>
  <c r="K970" i="8"/>
  <c r="D970" i="8"/>
  <c r="F970" i="8"/>
  <c r="I970" i="8"/>
  <c r="E970" i="8"/>
  <c r="C970" i="8"/>
  <c r="M970" i="8"/>
  <c r="B971" i="8"/>
  <c r="A972" i="8"/>
  <c r="B972" i="8" l="1"/>
  <c r="A973" i="8"/>
  <c r="E971" i="8"/>
  <c r="I971" i="8"/>
  <c r="M971" i="8"/>
  <c r="D971" i="8"/>
  <c r="G971" i="8"/>
  <c r="J971" i="8"/>
  <c r="K971" i="8"/>
  <c r="C971" i="8"/>
  <c r="F971" i="8"/>
  <c r="L971" i="8"/>
  <c r="N971" i="8"/>
  <c r="H971" i="8"/>
  <c r="B973" i="8" l="1"/>
  <c r="A974" i="8"/>
  <c r="J972" i="8"/>
  <c r="G972" i="8"/>
  <c r="N972" i="8"/>
  <c r="F972" i="8"/>
  <c r="I972" i="8"/>
  <c r="L972" i="8"/>
  <c r="E972" i="8"/>
  <c r="H972" i="8"/>
  <c r="M972" i="8"/>
  <c r="K972" i="8"/>
  <c r="D972" i="8"/>
  <c r="C972" i="8"/>
  <c r="A975" i="8" l="1"/>
  <c r="B974" i="8"/>
  <c r="F973" i="8"/>
  <c r="J973" i="8"/>
  <c r="M973" i="8"/>
  <c r="C973" i="8"/>
  <c r="K973" i="8"/>
  <c r="N973" i="8"/>
  <c r="E973" i="8"/>
  <c r="D973" i="8"/>
  <c r="H973" i="8"/>
  <c r="I973" i="8"/>
  <c r="G973" i="8"/>
  <c r="L973" i="8"/>
  <c r="G974" i="8" l="1"/>
  <c r="K974" i="8"/>
  <c r="H974" i="8"/>
  <c r="M974" i="8"/>
  <c r="J974" i="8"/>
  <c r="F974" i="8"/>
  <c r="E974" i="8"/>
  <c r="N974" i="8"/>
  <c r="I974" i="8"/>
  <c r="D974" i="8"/>
  <c r="C974" i="8"/>
  <c r="L974" i="8"/>
  <c r="B975" i="8"/>
  <c r="A976" i="8"/>
  <c r="A977" i="8" l="1"/>
  <c r="B976" i="8"/>
  <c r="C975" i="8"/>
  <c r="I975" i="8"/>
  <c r="M975" i="8"/>
  <c r="K975" i="8"/>
  <c r="G975" i="8"/>
  <c r="D975" i="8"/>
  <c r="L975" i="8"/>
  <c r="N975" i="8"/>
  <c r="J975" i="8"/>
  <c r="H975" i="8"/>
  <c r="E975" i="8"/>
  <c r="F975" i="8"/>
  <c r="J976" i="8" l="1"/>
  <c r="I976" i="8"/>
  <c r="F976" i="8"/>
  <c r="L976" i="8"/>
  <c r="C976" i="8"/>
  <c r="D976" i="8"/>
  <c r="H976" i="8"/>
  <c r="M976" i="8"/>
  <c r="K976" i="8"/>
  <c r="E976" i="8"/>
  <c r="N976" i="8"/>
  <c r="G976" i="8"/>
  <c r="A978" i="8"/>
  <c r="B977" i="8"/>
  <c r="E977" i="8" l="1"/>
  <c r="M977" i="8"/>
  <c r="I977" i="8"/>
  <c r="G977" i="8"/>
  <c r="L977" i="8"/>
  <c r="D977" i="8"/>
  <c r="C977" i="8"/>
  <c r="J977" i="8"/>
  <c r="F977" i="8"/>
  <c r="K977" i="8"/>
  <c r="N977" i="8"/>
  <c r="H977" i="8"/>
  <c r="B978" i="8"/>
  <c r="A979" i="8"/>
  <c r="A980" i="8" l="1"/>
  <c r="B979" i="8"/>
  <c r="C978" i="8"/>
  <c r="J978" i="8"/>
  <c r="M978" i="8"/>
  <c r="D978" i="8"/>
  <c r="H978" i="8"/>
  <c r="I978" i="8"/>
  <c r="K978" i="8"/>
  <c r="E978" i="8"/>
  <c r="L978" i="8"/>
  <c r="F978" i="8"/>
  <c r="N978" i="8"/>
  <c r="G978" i="8"/>
  <c r="K979" i="8" l="1"/>
  <c r="E979" i="8"/>
  <c r="H979" i="8"/>
  <c r="G979" i="8"/>
  <c r="I979" i="8"/>
  <c r="F979" i="8"/>
  <c r="N979" i="8"/>
  <c r="M979" i="8"/>
  <c r="C979" i="8"/>
  <c r="L979" i="8"/>
  <c r="J979" i="8"/>
  <c r="D979" i="8"/>
  <c r="B980" i="8"/>
  <c r="A981" i="8"/>
  <c r="B981" i="8" l="1"/>
  <c r="A982" i="8"/>
  <c r="N980" i="8"/>
  <c r="K980" i="8"/>
  <c r="G980" i="8"/>
  <c r="J980" i="8"/>
  <c r="L980" i="8"/>
  <c r="H980" i="8"/>
  <c r="E980" i="8"/>
  <c r="D980" i="8"/>
  <c r="M980" i="8"/>
  <c r="I980" i="8"/>
  <c r="F980" i="8"/>
  <c r="C980" i="8"/>
  <c r="A983" i="8" l="1"/>
  <c r="B982" i="8"/>
  <c r="J981" i="8"/>
  <c r="F981" i="8"/>
  <c r="L981" i="8"/>
  <c r="G981" i="8"/>
  <c r="E981" i="8"/>
  <c r="H981" i="8"/>
  <c r="D981" i="8"/>
  <c r="N981" i="8"/>
  <c r="K981" i="8"/>
  <c r="M981" i="8"/>
  <c r="I981" i="8"/>
  <c r="C981" i="8"/>
  <c r="E982" i="8" l="1"/>
  <c r="M982" i="8"/>
  <c r="H982" i="8"/>
  <c r="N982" i="8"/>
  <c r="K982" i="8"/>
  <c r="L982" i="8"/>
  <c r="F982" i="8"/>
  <c r="C982" i="8"/>
  <c r="I982" i="8"/>
  <c r="D982" i="8"/>
  <c r="J982" i="8"/>
  <c r="G982" i="8"/>
  <c r="B983" i="8"/>
  <c r="A984" i="8"/>
  <c r="A985" i="8" l="1"/>
  <c r="B984" i="8"/>
  <c r="N983" i="8"/>
  <c r="H983" i="8"/>
  <c r="L983" i="8"/>
  <c r="F983" i="8"/>
  <c r="D983" i="8"/>
  <c r="C983" i="8"/>
  <c r="E983" i="8"/>
  <c r="K983" i="8"/>
  <c r="G983" i="8"/>
  <c r="M983" i="8"/>
  <c r="I983" i="8"/>
  <c r="J983" i="8"/>
  <c r="F984" i="8" l="1"/>
  <c r="C984" i="8"/>
  <c r="D984" i="8"/>
  <c r="N984" i="8"/>
  <c r="I984" i="8"/>
  <c r="M984" i="8"/>
  <c r="E984" i="8"/>
  <c r="K984" i="8"/>
  <c r="H984" i="8"/>
  <c r="G984" i="8"/>
  <c r="L984" i="8"/>
  <c r="J984" i="8"/>
  <c r="B985" i="8"/>
  <c r="A986" i="8"/>
  <c r="B986" i="8" l="1"/>
  <c r="A987" i="8"/>
  <c r="L985" i="8"/>
  <c r="F985" i="8"/>
  <c r="M985" i="8"/>
  <c r="C985" i="8"/>
  <c r="E985" i="8"/>
  <c r="K985" i="8"/>
  <c r="D985" i="8"/>
  <c r="N985" i="8"/>
  <c r="I985" i="8"/>
  <c r="H985" i="8"/>
  <c r="J985" i="8"/>
  <c r="G985" i="8"/>
  <c r="A988" i="8" l="1"/>
  <c r="B987" i="8"/>
  <c r="J986" i="8"/>
  <c r="N986" i="8"/>
  <c r="C986" i="8"/>
  <c r="D986" i="8"/>
  <c r="E986" i="8"/>
  <c r="G986" i="8"/>
  <c r="M986" i="8"/>
  <c r="F986" i="8"/>
  <c r="L986" i="8"/>
  <c r="I986" i="8"/>
  <c r="K986" i="8"/>
  <c r="H986" i="8"/>
  <c r="F987" i="8" l="1"/>
  <c r="H987" i="8"/>
  <c r="K987" i="8"/>
  <c r="J987" i="8"/>
  <c r="G987" i="8"/>
  <c r="L987" i="8"/>
  <c r="C987" i="8"/>
  <c r="N987" i="8"/>
  <c r="I987" i="8"/>
  <c r="M987" i="8"/>
  <c r="E987" i="8"/>
  <c r="D987" i="8"/>
  <c r="A989" i="8"/>
  <c r="B988" i="8"/>
  <c r="H988" i="8" l="1"/>
  <c r="E988" i="8"/>
  <c r="M988" i="8"/>
  <c r="G988" i="8"/>
  <c r="C988" i="8"/>
  <c r="K988" i="8"/>
  <c r="J988" i="8"/>
  <c r="F988" i="8"/>
  <c r="L988" i="8"/>
  <c r="D988" i="8"/>
  <c r="I988" i="8"/>
  <c r="N988" i="8"/>
  <c r="B989" i="8"/>
  <c r="A990" i="8"/>
  <c r="A991" i="8" l="1"/>
  <c r="B990" i="8"/>
  <c r="C989" i="8"/>
  <c r="H989" i="8"/>
  <c r="M989" i="8"/>
  <c r="F989" i="8"/>
  <c r="G989" i="8"/>
  <c r="D989" i="8"/>
  <c r="K989" i="8"/>
  <c r="I989" i="8"/>
  <c r="E989" i="8"/>
  <c r="N989" i="8"/>
  <c r="L989" i="8"/>
  <c r="J989" i="8"/>
  <c r="F990" i="8" l="1"/>
  <c r="N990" i="8"/>
  <c r="L990" i="8"/>
  <c r="J990" i="8"/>
  <c r="C990" i="8"/>
  <c r="E990" i="8"/>
  <c r="M990" i="8"/>
  <c r="I990" i="8"/>
  <c r="D990" i="8"/>
  <c r="H990" i="8"/>
  <c r="K990" i="8"/>
  <c r="G990" i="8"/>
  <c r="A992" i="8"/>
  <c r="B991" i="8"/>
  <c r="J991" i="8" l="1"/>
  <c r="H991" i="8"/>
  <c r="M991" i="8"/>
  <c r="F991" i="8"/>
  <c r="I991" i="8"/>
  <c r="C991" i="8"/>
  <c r="D991" i="8"/>
  <c r="L991" i="8"/>
  <c r="N991" i="8"/>
  <c r="E991" i="8"/>
  <c r="G991" i="8"/>
  <c r="K991" i="8"/>
  <c r="A993" i="8"/>
  <c r="B992" i="8"/>
  <c r="C992" i="8" l="1"/>
  <c r="E992" i="8"/>
  <c r="J992" i="8"/>
  <c r="I992" i="8"/>
  <c r="G992" i="8"/>
  <c r="F992" i="8"/>
  <c r="M992" i="8"/>
  <c r="N992" i="8"/>
  <c r="L992" i="8"/>
  <c r="H992" i="8"/>
  <c r="K992" i="8"/>
  <c r="D992" i="8"/>
  <c r="A994" i="8"/>
  <c r="B993" i="8"/>
  <c r="H993" i="8" l="1"/>
  <c r="F993" i="8"/>
  <c r="M993" i="8"/>
  <c r="G993" i="8"/>
  <c r="L993" i="8"/>
  <c r="J993" i="8"/>
  <c r="I993" i="8"/>
  <c r="E993" i="8"/>
  <c r="D993" i="8"/>
  <c r="K993" i="8"/>
  <c r="C993" i="8"/>
  <c r="N993" i="8"/>
  <c r="A995" i="8"/>
  <c r="B994" i="8"/>
  <c r="H994" i="8" l="1"/>
  <c r="F994" i="8"/>
  <c r="N994" i="8"/>
  <c r="D994" i="8"/>
  <c r="C994" i="8"/>
  <c r="L994" i="8"/>
  <c r="K994" i="8"/>
  <c r="I994" i="8"/>
  <c r="M994" i="8"/>
  <c r="G994" i="8"/>
  <c r="J994" i="8"/>
  <c r="E994" i="8"/>
  <c r="A996" i="8"/>
  <c r="B995" i="8"/>
  <c r="K995" i="8" l="1"/>
  <c r="M995" i="8"/>
  <c r="D995" i="8"/>
  <c r="L995" i="8"/>
  <c r="E995" i="8"/>
  <c r="J995" i="8"/>
  <c r="H995" i="8"/>
  <c r="G995" i="8"/>
  <c r="F995" i="8"/>
  <c r="I995" i="8"/>
  <c r="N995" i="8"/>
  <c r="C995" i="8"/>
  <c r="A997" i="8"/>
  <c r="B996" i="8"/>
  <c r="K996" i="8" l="1"/>
  <c r="F996" i="8"/>
  <c r="D996" i="8"/>
  <c r="M996" i="8"/>
  <c r="G996" i="8"/>
  <c r="E996" i="8"/>
  <c r="L996" i="8"/>
  <c r="H996" i="8"/>
  <c r="C996" i="8"/>
  <c r="N996" i="8"/>
  <c r="J996" i="8"/>
  <c r="I996" i="8"/>
  <c r="A998" i="8"/>
  <c r="B997" i="8"/>
  <c r="G997" i="8" l="1"/>
  <c r="N997" i="8"/>
  <c r="C997" i="8"/>
  <c r="H997" i="8"/>
  <c r="F997" i="8"/>
  <c r="I997" i="8"/>
  <c r="D997" i="8"/>
  <c r="E997" i="8"/>
  <c r="L997" i="8"/>
  <c r="K997" i="8"/>
  <c r="M997" i="8"/>
  <c r="J997" i="8"/>
  <c r="A999" i="8"/>
  <c r="B998" i="8"/>
  <c r="C998" i="8" l="1"/>
  <c r="J998" i="8"/>
  <c r="N998" i="8"/>
  <c r="M998" i="8"/>
  <c r="L998" i="8"/>
  <c r="H998" i="8"/>
  <c r="F998" i="8"/>
  <c r="E998" i="8"/>
  <c r="G998" i="8"/>
  <c r="I998" i="8"/>
  <c r="K998" i="8"/>
  <c r="D998" i="8"/>
  <c r="B999" i="8"/>
  <c r="A1000" i="8"/>
  <c r="A1001" i="8" l="1"/>
  <c r="B1000" i="8"/>
  <c r="G999" i="8"/>
  <c r="L999" i="8"/>
  <c r="N999" i="8"/>
  <c r="M999" i="8"/>
  <c r="I999" i="8"/>
  <c r="H999" i="8"/>
  <c r="F999" i="8"/>
  <c r="D999" i="8"/>
  <c r="E999" i="8"/>
  <c r="J999" i="8"/>
  <c r="K999" i="8"/>
  <c r="C999" i="8"/>
  <c r="F1000" i="8" l="1"/>
  <c r="C1000" i="8"/>
  <c r="H1000" i="8"/>
  <c r="G1000" i="8"/>
  <c r="M1000" i="8"/>
  <c r="I1000" i="8"/>
  <c r="D1000" i="8"/>
  <c r="E1000" i="8"/>
  <c r="J1000" i="8"/>
  <c r="K1000" i="8"/>
  <c r="L1000" i="8"/>
  <c r="N1000" i="8"/>
  <c r="B1001" i="8"/>
  <c r="A1002" i="8"/>
  <c r="B1002" i="8" l="1"/>
  <c r="A1003" i="8"/>
  <c r="M1001" i="8"/>
  <c r="J1001" i="8"/>
  <c r="N1001" i="8"/>
  <c r="E1001" i="8"/>
  <c r="C1001" i="8"/>
  <c r="L1001" i="8"/>
  <c r="F1001" i="8"/>
  <c r="D1001" i="8"/>
  <c r="G1001" i="8"/>
  <c r="K1001" i="8"/>
  <c r="I1001" i="8"/>
  <c r="H1001" i="8"/>
  <c r="B1003" i="8" l="1"/>
  <c r="A1004" i="8"/>
  <c r="G1002" i="8"/>
  <c r="M1002" i="8"/>
  <c r="L1002" i="8"/>
  <c r="C1002" i="8"/>
  <c r="E1002" i="8"/>
  <c r="H1002" i="8"/>
  <c r="J1002" i="8"/>
  <c r="K1002" i="8"/>
  <c r="I1002" i="8"/>
  <c r="F1002" i="8"/>
  <c r="N1002" i="8"/>
  <c r="D1002" i="8"/>
  <c r="A1005" i="8" l="1"/>
  <c r="B1004" i="8"/>
  <c r="I1003" i="8"/>
  <c r="N1003" i="8"/>
  <c r="G1003" i="8"/>
  <c r="D1003" i="8"/>
  <c r="J1003" i="8"/>
  <c r="H1003" i="8"/>
  <c r="F1003" i="8"/>
  <c r="E1003" i="8"/>
  <c r="M1003" i="8"/>
  <c r="L1003" i="8"/>
  <c r="K1003" i="8"/>
  <c r="C1003" i="8"/>
  <c r="L1004" i="8" l="1"/>
  <c r="K1004" i="8"/>
  <c r="H1004" i="8"/>
  <c r="I1004" i="8"/>
  <c r="N1004" i="8"/>
  <c r="M1004" i="8"/>
  <c r="G1004" i="8"/>
  <c r="D1004" i="8"/>
  <c r="J1004" i="8"/>
  <c r="F1004" i="8"/>
  <c r="C1004" i="8"/>
  <c r="E1004" i="8"/>
  <c r="B1005" i="8"/>
  <c r="A1006" i="8"/>
  <c r="A1007" i="8" l="1"/>
  <c r="B1006" i="8"/>
  <c r="L1005" i="8"/>
  <c r="G1005" i="8"/>
  <c r="I1005" i="8"/>
  <c r="D1005" i="8"/>
  <c r="E1005" i="8"/>
  <c r="N1005" i="8"/>
  <c r="H1005" i="8"/>
  <c r="K1005" i="8"/>
  <c r="F1005" i="8"/>
  <c r="J1005" i="8"/>
  <c r="M1005" i="8"/>
  <c r="C1005" i="8"/>
  <c r="M1006" i="8" l="1"/>
  <c r="F1006" i="8"/>
  <c r="N1006" i="8"/>
  <c r="J1006" i="8"/>
  <c r="G1006" i="8"/>
  <c r="C1006" i="8"/>
  <c r="L1006" i="8"/>
  <c r="I1006" i="8"/>
  <c r="E1006" i="8"/>
  <c r="D1006" i="8"/>
  <c r="K1006" i="8"/>
  <c r="H1006" i="8"/>
  <c r="B1007" i="8"/>
  <c r="A1008" i="8"/>
  <c r="A1009" i="8" l="1"/>
  <c r="B1008" i="8"/>
  <c r="H1007" i="8"/>
  <c r="L1007" i="8"/>
  <c r="D1007" i="8"/>
  <c r="J1007" i="8"/>
  <c r="G1007" i="8"/>
  <c r="E1007" i="8"/>
  <c r="I1007" i="8"/>
  <c r="C1007" i="8"/>
  <c r="M1007" i="8"/>
  <c r="N1007" i="8"/>
  <c r="K1007" i="8"/>
  <c r="F1007" i="8"/>
  <c r="F1008" i="8" l="1"/>
  <c r="H1008" i="8"/>
  <c r="L1008" i="8"/>
  <c r="G1008" i="8"/>
  <c r="N1008" i="8"/>
  <c r="D1008" i="8"/>
  <c r="C1008" i="8"/>
  <c r="M1008" i="8"/>
  <c r="E1008" i="8"/>
  <c r="K1008" i="8"/>
  <c r="I1008" i="8"/>
  <c r="J1008" i="8"/>
  <c r="A1010" i="8"/>
  <c r="B1009" i="8"/>
  <c r="K1009" i="8" l="1"/>
  <c r="H1009" i="8"/>
  <c r="F1009" i="8"/>
  <c r="N1009" i="8"/>
  <c r="J1009" i="8"/>
  <c r="I1009" i="8"/>
  <c r="D1009" i="8"/>
  <c r="M1009" i="8"/>
  <c r="G1009" i="8"/>
  <c r="E1009" i="8"/>
  <c r="L1009" i="8"/>
  <c r="C1009" i="8"/>
  <c r="A1011" i="8"/>
  <c r="B1010" i="8"/>
  <c r="M1010" i="8" l="1"/>
  <c r="I1010" i="8"/>
  <c r="G1010" i="8"/>
  <c r="J1010" i="8"/>
  <c r="K1010" i="8"/>
  <c r="L1010" i="8"/>
  <c r="F1010" i="8"/>
  <c r="N1010" i="8"/>
  <c r="H1010" i="8"/>
  <c r="E1010" i="8"/>
  <c r="D1010" i="8"/>
  <c r="C1010" i="8"/>
  <c r="B1011" i="8"/>
  <c r="A1012" i="8"/>
  <c r="B1012" i="8" l="1"/>
  <c r="A1013" i="8"/>
  <c r="C1011" i="8"/>
  <c r="H1011" i="8"/>
  <c r="D1011" i="8"/>
  <c r="M1011" i="8"/>
  <c r="J1011" i="8"/>
  <c r="F1011" i="8"/>
  <c r="E1011" i="8"/>
  <c r="K1011" i="8"/>
  <c r="N1011" i="8"/>
  <c r="L1011" i="8"/>
  <c r="G1011" i="8"/>
  <c r="I1011" i="8"/>
  <c r="A1014" i="8" l="1"/>
  <c r="B1013" i="8"/>
  <c r="C1012" i="8"/>
  <c r="G1012" i="8"/>
  <c r="D1012" i="8"/>
  <c r="E1012" i="8"/>
  <c r="I1012" i="8"/>
  <c r="N1012" i="8"/>
  <c r="K1012" i="8"/>
  <c r="H1012" i="8"/>
  <c r="F1012" i="8"/>
  <c r="J1012" i="8"/>
  <c r="M1012" i="8"/>
  <c r="L1012" i="8"/>
  <c r="N1013" i="8" l="1"/>
  <c r="D1013" i="8"/>
  <c r="L1013" i="8"/>
  <c r="C1013" i="8"/>
  <c r="G1013" i="8"/>
  <c r="J1013" i="8"/>
  <c r="H1013" i="8"/>
  <c r="E1013" i="8"/>
  <c r="M1013" i="8"/>
  <c r="F1013" i="8"/>
  <c r="K1013" i="8"/>
  <c r="I1013" i="8"/>
  <c r="B1014" i="8"/>
  <c r="A1015" i="8"/>
  <c r="A1016" i="8" l="1"/>
  <c r="B1015" i="8"/>
  <c r="J1014" i="8"/>
  <c r="C1014" i="8"/>
  <c r="M1014" i="8"/>
  <c r="L1014" i="8"/>
  <c r="I1014" i="8"/>
  <c r="K1014" i="8"/>
  <c r="D1014" i="8"/>
  <c r="E1014" i="8"/>
  <c r="F1014" i="8"/>
  <c r="N1014" i="8"/>
  <c r="H1014" i="8"/>
  <c r="G1014" i="8"/>
  <c r="H1015" i="8" l="1"/>
  <c r="G1015" i="8"/>
  <c r="J1015" i="8"/>
  <c r="K1015" i="8"/>
  <c r="N1015" i="8"/>
  <c r="D1015" i="8"/>
  <c r="L1015" i="8"/>
  <c r="C1015" i="8"/>
  <c r="E1015" i="8"/>
  <c r="F1015" i="8"/>
  <c r="I1015" i="8"/>
  <c r="M1015" i="8"/>
  <c r="A1017" i="8"/>
  <c r="B1016" i="8"/>
  <c r="F1016" i="8" l="1"/>
  <c r="D1016" i="8"/>
  <c r="N1016" i="8"/>
  <c r="J1016" i="8"/>
  <c r="G1016" i="8"/>
  <c r="E1016" i="8"/>
  <c r="L1016" i="8"/>
  <c r="H1016" i="8"/>
  <c r="K1016" i="8"/>
  <c r="C1016" i="8"/>
  <c r="I1016" i="8"/>
  <c r="M1016" i="8"/>
  <c r="B1017" i="8"/>
  <c r="A1018" i="8"/>
  <c r="A1019" i="8" l="1"/>
  <c r="B1018" i="8"/>
  <c r="C1017" i="8"/>
  <c r="H1017" i="8"/>
  <c r="E1017" i="8"/>
  <c r="L1017" i="8"/>
  <c r="F1017" i="8"/>
  <c r="K1017" i="8"/>
  <c r="I1017" i="8"/>
  <c r="N1017" i="8"/>
  <c r="M1017" i="8"/>
  <c r="D1017" i="8"/>
  <c r="J1017" i="8"/>
  <c r="G1017" i="8"/>
  <c r="L1018" i="8" l="1"/>
  <c r="G1018" i="8"/>
  <c r="D1018" i="8"/>
  <c r="M1018" i="8"/>
  <c r="C1018" i="8"/>
  <c r="E1018" i="8"/>
  <c r="J1018" i="8"/>
  <c r="H1018" i="8"/>
  <c r="I1018" i="8"/>
  <c r="K1018" i="8"/>
  <c r="F1018" i="8"/>
  <c r="N1018" i="8"/>
  <c r="A1020" i="8"/>
  <c r="B1019" i="8"/>
  <c r="M1019" i="8" l="1"/>
  <c r="D1019" i="8"/>
  <c r="K1019" i="8"/>
  <c r="G1019" i="8"/>
  <c r="C1019" i="8"/>
  <c r="H1019" i="8"/>
  <c r="I1019" i="8"/>
  <c r="L1019" i="8"/>
  <c r="J1019" i="8"/>
  <c r="E1019" i="8"/>
  <c r="N1019" i="8"/>
  <c r="F1019" i="8"/>
  <c r="A1021" i="8"/>
  <c r="B1020" i="8"/>
  <c r="N1020" i="8" l="1"/>
  <c r="K1020" i="8"/>
  <c r="L1020" i="8"/>
  <c r="M1020" i="8"/>
  <c r="I1020" i="8"/>
  <c r="F1020" i="8"/>
  <c r="J1020" i="8"/>
  <c r="E1020" i="8"/>
  <c r="H1020" i="8"/>
  <c r="D1020" i="8"/>
  <c r="G1020" i="8"/>
  <c r="C1020" i="8"/>
  <c r="B1021" i="8"/>
  <c r="A1022" i="8"/>
  <c r="B1022" i="8" l="1"/>
  <c r="A1023" i="8"/>
  <c r="H1021" i="8"/>
  <c r="L1021" i="8"/>
  <c r="E1021" i="8"/>
  <c r="K1021" i="8"/>
  <c r="J1021" i="8"/>
  <c r="C1021" i="8"/>
  <c r="I1021" i="8"/>
  <c r="N1021" i="8"/>
  <c r="G1021" i="8"/>
  <c r="F1021" i="8"/>
  <c r="D1021" i="8"/>
  <c r="M1021" i="8"/>
  <c r="B1023" i="8" l="1"/>
  <c r="A1024" i="8"/>
  <c r="D1022" i="8"/>
  <c r="I1022" i="8"/>
  <c r="C1022" i="8"/>
  <c r="L1022" i="8"/>
  <c r="J1022" i="8"/>
  <c r="K1022" i="8"/>
  <c r="F1022" i="8"/>
  <c r="N1022" i="8"/>
  <c r="H1022" i="8"/>
  <c r="E1022" i="8"/>
  <c r="G1022" i="8"/>
  <c r="M1022" i="8"/>
  <c r="B1024" i="8" l="1"/>
  <c r="A1025" i="8"/>
  <c r="G1023" i="8"/>
  <c r="K1023" i="8"/>
  <c r="C1023" i="8"/>
  <c r="E1023" i="8"/>
  <c r="I1023" i="8"/>
  <c r="H1023" i="8"/>
  <c r="N1023" i="8"/>
  <c r="D1023" i="8"/>
  <c r="F1023" i="8"/>
  <c r="M1023" i="8"/>
  <c r="J1023" i="8"/>
  <c r="L1023" i="8"/>
  <c r="A1026" i="8" l="1"/>
  <c r="B1025" i="8"/>
  <c r="F1024" i="8"/>
  <c r="E1024" i="8"/>
  <c r="C1024" i="8"/>
  <c r="M1024" i="8"/>
  <c r="D1024" i="8"/>
  <c r="H1024" i="8"/>
  <c r="L1024" i="8"/>
  <c r="I1024" i="8"/>
  <c r="J1024" i="8"/>
  <c r="N1024" i="8"/>
  <c r="G1024" i="8"/>
  <c r="K1024" i="8"/>
  <c r="D1025" i="8" l="1"/>
  <c r="F1025" i="8"/>
  <c r="K1025" i="8"/>
  <c r="M1025" i="8"/>
  <c r="G1025" i="8"/>
  <c r="N1025" i="8"/>
  <c r="J1025" i="8"/>
  <c r="H1025" i="8"/>
  <c r="I1025" i="8"/>
  <c r="E1025" i="8"/>
  <c r="C1025" i="8"/>
  <c r="L1025" i="8"/>
  <c r="A1027" i="8"/>
  <c r="B1026" i="8"/>
  <c r="I1026" i="8" l="1"/>
  <c r="J1026" i="8"/>
  <c r="E1026" i="8"/>
  <c r="N1026" i="8"/>
  <c r="F1026" i="8"/>
  <c r="G1026" i="8"/>
  <c r="D1026" i="8"/>
  <c r="H1026" i="8"/>
  <c r="L1026" i="8"/>
  <c r="C1026" i="8"/>
  <c r="M1026" i="8"/>
  <c r="K1026" i="8"/>
  <c r="A1028" i="8"/>
  <c r="B1027" i="8"/>
  <c r="K1027" i="8" l="1"/>
  <c r="C1027" i="8"/>
  <c r="H1027" i="8"/>
  <c r="F1027" i="8"/>
  <c r="N1027" i="8"/>
  <c r="G1027" i="8"/>
  <c r="J1027" i="8"/>
  <c r="I1027" i="8"/>
  <c r="E1027" i="8"/>
  <c r="L1027" i="8"/>
  <c r="M1027" i="8"/>
  <c r="D1027" i="8"/>
  <c r="B1028" i="8"/>
  <c r="A1029" i="8"/>
  <c r="B1029" i="8" l="1"/>
  <c r="A1030" i="8"/>
  <c r="K1028" i="8"/>
  <c r="C1028" i="8"/>
  <c r="F1028" i="8"/>
  <c r="J1028" i="8"/>
  <c r="I1028" i="8"/>
  <c r="G1028" i="8"/>
  <c r="L1028" i="8"/>
  <c r="H1028" i="8"/>
  <c r="N1028" i="8"/>
  <c r="M1028" i="8"/>
  <c r="D1028" i="8"/>
  <c r="E1028" i="8"/>
  <c r="B1030" i="8" l="1"/>
  <c r="A1031" i="8"/>
  <c r="N1029" i="8"/>
  <c r="G1029" i="8"/>
  <c r="D1029" i="8"/>
  <c r="K1029" i="8"/>
  <c r="J1029" i="8"/>
  <c r="L1029" i="8"/>
  <c r="E1029" i="8"/>
  <c r="F1029" i="8"/>
  <c r="M1029" i="8"/>
  <c r="H1029" i="8"/>
  <c r="C1029" i="8"/>
  <c r="I1029" i="8"/>
  <c r="A1032" i="8" l="1"/>
  <c r="B1031" i="8"/>
  <c r="D1030" i="8"/>
  <c r="N1030" i="8"/>
  <c r="H1030" i="8"/>
  <c r="E1030" i="8"/>
  <c r="M1030" i="8"/>
  <c r="L1030" i="8"/>
  <c r="J1030" i="8"/>
  <c r="G1030" i="8"/>
  <c r="I1030" i="8"/>
  <c r="C1030" i="8"/>
  <c r="F1030" i="8"/>
  <c r="K1030" i="8"/>
  <c r="G1031" i="8" l="1"/>
  <c r="N1031" i="8"/>
  <c r="E1031" i="8"/>
  <c r="L1031" i="8"/>
  <c r="F1031" i="8"/>
  <c r="M1031" i="8"/>
  <c r="I1031" i="8"/>
  <c r="D1031" i="8"/>
  <c r="H1031" i="8"/>
  <c r="C1031" i="8"/>
  <c r="K1031" i="8"/>
  <c r="J1031" i="8"/>
  <c r="B1032" i="8"/>
  <c r="A1033" i="8"/>
  <c r="B1033" i="8" l="1"/>
  <c r="A1034" i="8"/>
  <c r="M1032" i="8"/>
  <c r="K1032" i="8"/>
  <c r="E1032" i="8"/>
  <c r="H1032" i="8"/>
  <c r="L1032" i="8"/>
  <c r="F1032" i="8"/>
  <c r="G1032" i="8"/>
  <c r="D1032" i="8"/>
  <c r="N1032" i="8"/>
  <c r="J1032" i="8"/>
  <c r="I1032" i="8"/>
  <c r="C1032" i="8"/>
  <c r="A1035" i="8" l="1"/>
  <c r="B1034" i="8"/>
  <c r="N1033" i="8"/>
  <c r="M1033" i="8"/>
  <c r="L1033" i="8"/>
  <c r="I1033" i="8"/>
  <c r="E1033" i="8"/>
  <c r="G1033" i="8"/>
  <c r="F1033" i="8"/>
  <c r="K1033" i="8"/>
  <c r="H1033" i="8"/>
  <c r="D1033" i="8"/>
  <c r="J1033" i="8"/>
  <c r="C1033" i="8"/>
  <c r="F1034" i="8" l="1"/>
  <c r="I1034" i="8"/>
  <c r="K1034" i="8"/>
  <c r="H1034" i="8"/>
  <c r="L1034" i="8"/>
  <c r="D1034" i="8"/>
  <c r="G1034" i="8"/>
  <c r="J1034" i="8"/>
  <c r="M1034" i="8"/>
  <c r="E1034" i="8"/>
  <c r="C1034" i="8"/>
  <c r="N1034" i="8"/>
  <c r="B1035" i="8"/>
  <c r="A1036" i="8"/>
  <c r="B1036" i="8" l="1"/>
  <c r="A1037" i="8"/>
  <c r="F1035" i="8"/>
  <c r="D1035" i="8"/>
  <c r="I1035" i="8"/>
  <c r="L1035" i="8"/>
  <c r="E1035" i="8"/>
  <c r="H1035" i="8"/>
  <c r="G1035" i="8"/>
  <c r="J1035" i="8"/>
  <c r="C1035" i="8"/>
  <c r="M1035" i="8"/>
  <c r="K1035" i="8"/>
  <c r="N1035" i="8"/>
  <c r="B1037" i="8" l="1"/>
  <c r="A1038" i="8"/>
  <c r="D1036" i="8"/>
  <c r="H1036" i="8"/>
  <c r="L1036" i="8"/>
  <c r="C1036" i="8"/>
  <c r="K1036" i="8"/>
  <c r="J1036" i="8"/>
  <c r="I1036" i="8"/>
  <c r="F1036" i="8"/>
  <c r="N1036" i="8"/>
  <c r="E1036" i="8"/>
  <c r="M1036" i="8"/>
  <c r="G1036" i="8"/>
  <c r="A1039" i="8" l="1"/>
  <c r="B1038" i="8"/>
  <c r="K1037" i="8"/>
  <c r="G1037" i="8"/>
  <c r="L1037" i="8"/>
  <c r="E1037" i="8"/>
  <c r="D1037" i="8"/>
  <c r="H1037" i="8"/>
  <c r="J1037" i="8"/>
  <c r="I1037" i="8"/>
  <c r="F1037" i="8"/>
  <c r="M1037" i="8"/>
  <c r="C1037" i="8"/>
  <c r="N1037" i="8"/>
  <c r="K1038" i="8" l="1"/>
  <c r="J1038" i="8"/>
  <c r="I1038" i="8"/>
  <c r="L1038" i="8"/>
  <c r="G1038" i="8"/>
  <c r="E1038" i="8"/>
  <c r="D1038" i="8"/>
  <c r="N1038" i="8"/>
  <c r="M1038" i="8"/>
  <c r="H1038" i="8"/>
  <c r="F1038" i="8"/>
  <c r="C1038" i="8"/>
  <c r="B1039" i="8"/>
  <c r="A1040" i="8"/>
  <c r="B1040" i="8" l="1"/>
  <c r="A1041" i="8"/>
  <c r="N1039" i="8"/>
  <c r="M1039" i="8"/>
  <c r="D1039" i="8"/>
  <c r="L1039" i="8"/>
  <c r="J1039" i="8"/>
  <c r="G1039" i="8"/>
  <c r="I1039" i="8"/>
  <c r="K1039" i="8"/>
  <c r="H1039" i="8"/>
  <c r="C1039" i="8"/>
  <c r="F1039" i="8"/>
  <c r="E1039" i="8"/>
  <c r="A1042" i="8" l="1"/>
  <c r="B1041" i="8"/>
  <c r="N1040" i="8"/>
  <c r="H1040" i="8"/>
  <c r="I1040" i="8"/>
  <c r="J1040" i="8"/>
  <c r="G1040" i="8"/>
  <c r="F1040" i="8"/>
  <c r="L1040" i="8"/>
  <c r="K1040" i="8"/>
  <c r="E1040" i="8"/>
  <c r="M1040" i="8"/>
  <c r="C1040" i="8"/>
  <c r="D1040" i="8"/>
  <c r="C1041" i="8" l="1"/>
  <c r="G1041" i="8"/>
  <c r="I1041" i="8"/>
  <c r="E1041" i="8"/>
  <c r="K1041" i="8"/>
  <c r="L1041" i="8"/>
  <c r="N1041" i="8"/>
  <c r="H1041" i="8"/>
  <c r="M1041" i="8"/>
  <c r="D1041" i="8"/>
  <c r="F1041" i="8"/>
  <c r="J1041" i="8"/>
  <c r="A1043" i="8"/>
  <c r="B1042" i="8"/>
  <c r="N1042" i="8" l="1"/>
  <c r="H1042" i="8"/>
  <c r="E1042" i="8"/>
  <c r="C1042" i="8"/>
  <c r="M1042" i="8"/>
  <c r="D1042" i="8"/>
  <c r="G1042" i="8"/>
  <c r="J1042" i="8"/>
  <c r="K1042" i="8"/>
  <c r="L1042" i="8"/>
  <c r="I1042" i="8"/>
  <c r="F1042" i="8"/>
  <c r="B1043" i="8"/>
  <c r="A1044" i="8"/>
  <c r="B1044" i="8" l="1"/>
  <c r="A1045" i="8"/>
  <c r="I1043" i="8"/>
  <c r="M1043" i="8"/>
  <c r="J1043" i="8"/>
  <c r="G1043" i="8"/>
  <c r="H1043" i="8"/>
  <c r="E1043" i="8"/>
  <c r="L1043" i="8"/>
  <c r="N1043" i="8"/>
  <c r="K1043" i="8"/>
  <c r="D1043" i="8"/>
  <c r="F1043" i="8"/>
  <c r="C1043" i="8"/>
  <c r="A1046" i="8" l="1"/>
  <c r="B1045" i="8"/>
  <c r="F1044" i="8"/>
  <c r="I1044" i="8"/>
  <c r="D1044" i="8"/>
  <c r="E1044" i="8"/>
  <c r="L1044" i="8"/>
  <c r="G1044" i="8"/>
  <c r="K1044" i="8"/>
  <c r="N1044" i="8"/>
  <c r="J1044" i="8"/>
  <c r="H1044" i="8"/>
  <c r="C1044" i="8"/>
  <c r="M1044" i="8"/>
  <c r="E1045" i="8" l="1"/>
  <c r="F1045" i="8"/>
  <c r="G1045" i="8"/>
  <c r="K1045" i="8"/>
  <c r="N1045" i="8"/>
  <c r="D1045" i="8"/>
  <c r="I1045" i="8"/>
  <c r="H1045" i="8"/>
  <c r="L1045" i="8"/>
  <c r="J1045" i="8"/>
  <c r="M1045" i="8"/>
  <c r="C1045" i="8"/>
  <c r="A1047" i="8"/>
  <c r="B1046" i="8"/>
  <c r="F1046" i="8" l="1"/>
  <c r="L1046" i="8"/>
  <c r="G1046" i="8"/>
  <c r="C1046" i="8"/>
  <c r="N1046" i="8"/>
  <c r="D1046" i="8"/>
  <c r="M1046" i="8"/>
  <c r="E1046" i="8"/>
  <c r="J1046" i="8"/>
  <c r="H1046" i="8"/>
  <c r="I1046" i="8"/>
  <c r="K1046" i="8"/>
  <c r="A1048" i="8"/>
  <c r="B1047" i="8"/>
  <c r="C1047" i="8" l="1"/>
  <c r="M1047" i="8"/>
  <c r="D1047" i="8"/>
  <c r="I1047" i="8"/>
  <c r="J1047" i="8"/>
  <c r="E1047" i="8"/>
  <c r="H1047" i="8"/>
  <c r="L1047" i="8"/>
  <c r="F1047" i="8"/>
  <c r="G1047" i="8"/>
  <c r="K1047" i="8"/>
  <c r="N1047" i="8"/>
  <c r="B1048" i="8"/>
  <c r="A1049" i="8"/>
  <c r="B1049" i="8" l="1"/>
  <c r="A1050" i="8"/>
  <c r="F1048" i="8"/>
  <c r="N1048" i="8"/>
  <c r="K1048" i="8"/>
  <c r="M1048" i="8"/>
  <c r="L1048" i="8"/>
  <c r="G1048" i="8"/>
  <c r="H1048" i="8"/>
  <c r="C1048" i="8"/>
  <c r="D1048" i="8"/>
  <c r="E1048" i="8"/>
  <c r="J1048" i="8"/>
  <c r="I1048" i="8"/>
  <c r="A1051" i="8" l="1"/>
  <c r="B1050" i="8"/>
  <c r="L1049" i="8"/>
  <c r="E1049" i="8"/>
  <c r="F1049" i="8"/>
  <c r="H1049" i="8"/>
  <c r="M1049" i="8"/>
  <c r="K1049" i="8"/>
  <c r="G1049" i="8"/>
  <c r="J1049" i="8"/>
  <c r="C1049" i="8"/>
  <c r="N1049" i="8"/>
  <c r="I1049" i="8"/>
  <c r="D1049" i="8"/>
  <c r="C1050" i="8" l="1"/>
  <c r="I1050" i="8"/>
  <c r="M1050" i="8"/>
  <c r="N1050" i="8"/>
  <c r="F1050" i="8"/>
  <c r="H1050" i="8"/>
  <c r="D1050" i="8"/>
  <c r="E1050" i="8"/>
  <c r="L1050" i="8"/>
  <c r="K1050" i="8"/>
  <c r="G1050" i="8"/>
  <c r="J1050" i="8"/>
  <c r="B1051" i="8"/>
  <c r="A1052" i="8"/>
  <c r="A1053" i="8" l="1"/>
  <c r="B1052" i="8"/>
  <c r="D1051" i="8"/>
  <c r="C1051" i="8"/>
  <c r="J1051" i="8"/>
  <c r="E1051" i="8"/>
  <c r="K1051" i="8"/>
  <c r="G1051" i="8"/>
  <c r="M1051" i="8"/>
  <c r="H1051" i="8"/>
  <c r="F1051" i="8"/>
  <c r="I1051" i="8"/>
  <c r="L1051" i="8"/>
  <c r="N1051" i="8"/>
  <c r="C1052" i="8" l="1"/>
  <c r="N1052" i="8"/>
  <c r="L1052" i="8"/>
  <c r="H1052" i="8"/>
  <c r="I1052" i="8"/>
  <c r="J1052" i="8"/>
  <c r="M1052" i="8"/>
  <c r="E1052" i="8"/>
  <c r="G1052" i="8"/>
  <c r="D1052" i="8"/>
  <c r="K1052" i="8"/>
  <c r="F1052" i="8"/>
  <c r="B1053" i="8"/>
  <c r="A1054" i="8"/>
  <c r="B1054" i="8" l="1"/>
  <c r="A1055" i="8"/>
  <c r="J1053" i="8"/>
  <c r="H1053" i="8"/>
  <c r="D1053" i="8"/>
  <c r="M1053" i="8"/>
  <c r="E1053" i="8"/>
  <c r="I1053" i="8"/>
  <c r="L1053" i="8"/>
  <c r="K1053" i="8"/>
  <c r="N1053" i="8"/>
  <c r="G1053" i="8"/>
  <c r="F1053" i="8"/>
  <c r="C1053" i="8"/>
  <c r="A1056" i="8" l="1"/>
  <c r="B1055" i="8"/>
  <c r="N1054" i="8"/>
  <c r="E1054" i="8"/>
  <c r="C1054" i="8"/>
  <c r="K1054" i="8"/>
  <c r="F1054" i="8"/>
  <c r="J1054" i="8"/>
  <c r="H1054" i="8"/>
  <c r="I1054" i="8"/>
  <c r="L1054" i="8"/>
  <c r="G1054" i="8"/>
  <c r="M1054" i="8"/>
  <c r="D1054" i="8"/>
  <c r="D1055" i="8" l="1"/>
  <c r="K1055" i="8"/>
  <c r="M1055" i="8"/>
  <c r="G1055" i="8"/>
  <c r="C1055" i="8"/>
  <c r="N1055" i="8"/>
  <c r="I1055" i="8"/>
  <c r="H1055" i="8"/>
  <c r="F1055" i="8"/>
  <c r="J1055" i="8"/>
  <c r="E1055" i="8"/>
  <c r="L1055" i="8"/>
  <c r="B1056" i="8"/>
  <c r="A1057" i="8"/>
  <c r="B1057" i="8" l="1"/>
  <c r="A1058" i="8"/>
  <c r="K1056" i="8"/>
  <c r="M1056" i="8"/>
  <c r="E1056" i="8"/>
  <c r="C1056" i="8"/>
  <c r="D1056" i="8"/>
  <c r="H1056" i="8"/>
  <c r="I1056" i="8"/>
  <c r="F1056" i="8"/>
  <c r="N1056" i="8"/>
  <c r="G1056" i="8"/>
  <c r="L1056" i="8"/>
  <c r="J1056" i="8"/>
  <c r="B1058" i="8" l="1"/>
  <c r="A1059" i="8"/>
  <c r="D1057" i="8"/>
  <c r="M1057" i="8"/>
  <c r="L1057" i="8"/>
  <c r="C1057" i="8"/>
  <c r="G1057" i="8"/>
  <c r="J1057" i="8"/>
  <c r="N1057" i="8"/>
  <c r="K1057" i="8"/>
  <c r="E1057" i="8"/>
  <c r="F1057" i="8"/>
  <c r="H1057" i="8"/>
  <c r="I1057" i="8"/>
  <c r="B1059" i="8" l="1"/>
  <c r="A1060" i="8"/>
  <c r="M1058" i="8"/>
  <c r="L1058" i="8"/>
  <c r="D1058" i="8"/>
  <c r="N1058" i="8"/>
  <c r="H1058" i="8"/>
  <c r="K1058" i="8"/>
  <c r="F1058" i="8"/>
  <c r="E1058" i="8"/>
  <c r="I1058" i="8"/>
  <c r="J1058" i="8"/>
  <c r="G1058" i="8"/>
  <c r="C1058" i="8"/>
  <c r="B1060" i="8" l="1"/>
  <c r="A1061" i="8"/>
  <c r="I1059" i="8"/>
  <c r="E1059" i="8"/>
  <c r="C1059" i="8"/>
  <c r="H1059" i="8"/>
  <c r="N1059" i="8"/>
  <c r="G1059" i="8"/>
  <c r="L1059" i="8"/>
  <c r="D1059" i="8"/>
  <c r="J1059" i="8"/>
  <c r="M1059" i="8"/>
  <c r="K1059" i="8"/>
  <c r="F1059" i="8"/>
  <c r="A1062" i="8" l="1"/>
  <c r="B1061" i="8"/>
  <c r="N1060" i="8"/>
  <c r="I1060" i="8"/>
  <c r="H1060" i="8"/>
  <c r="G1060" i="8"/>
  <c r="M1060" i="8"/>
  <c r="E1060" i="8"/>
  <c r="L1060" i="8"/>
  <c r="J1060" i="8"/>
  <c r="K1060" i="8"/>
  <c r="D1060" i="8"/>
  <c r="C1060" i="8"/>
  <c r="F1060" i="8"/>
  <c r="N1061" i="8" l="1"/>
  <c r="C1061" i="8"/>
  <c r="G1061" i="8"/>
  <c r="K1061" i="8"/>
  <c r="I1061" i="8"/>
  <c r="J1061" i="8"/>
  <c r="L1061" i="8"/>
  <c r="H1061" i="8"/>
  <c r="F1061" i="8"/>
  <c r="E1061" i="8"/>
  <c r="M1061" i="8"/>
  <c r="D1061" i="8"/>
  <c r="B1062" i="8"/>
  <c r="A1063" i="8"/>
  <c r="B1063" i="8" l="1"/>
  <c r="A1064" i="8"/>
  <c r="E1062" i="8"/>
  <c r="J1062" i="8"/>
  <c r="N1062" i="8"/>
  <c r="M1062" i="8"/>
  <c r="H1062" i="8"/>
  <c r="D1062" i="8"/>
  <c r="L1062" i="8"/>
  <c r="I1062" i="8"/>
  <c r="F1062" i="8"/>
  <c r="C1062" i="8"/>
  <c r="G1062" i="8"/>
  <c r="K1062" i="8"/>
  <c r="B1064" i="8" l="1"/>
  <c r="A1065" i="8"/>
  <c r="E1063" i="8"/>
  <c r="M1063" i="8"/>
  <c r="L1063" i="8"/>
  <c r="I1063" i="8"/>
  <c r="J1063" i="8"/>
  <c r="K1063" i="8"/>
  <c r="H1063" i="8"/>
  <c r="N1063" i="8"/>
  <c r="C1063" i="8"/>
  <c r="G1063" i="8"/>
  <c r="F1063" i="8"/>
  <c r="D1063" i="8"/>
  <c r="A1066" i="8" l="1"/>
  <c r="B1065" i="8"/>
  <c r="L1064" i="8"/>
  <c r="E1064" i="8"/>
  <c r="G1064" i="8"/>
  <c r="H1064" i="8"/>
  <c r="F1064" i="8"/>
  <c r="M1064" i="8"/>
  <c r="N1064" i="8"/>
  <c r="D1064" i="8"/>
  <c r="I1064" i="8"/>
  <c r="K1064" i="8"/>
  <c r="J1064" i="8"/>
  <c r="C1064" i="8"/>
  <c r="C1065" i="8" l="1"/>
  <c r="L1065" i="8"/>
  <c r="I1065" i="8"/>
  <c r="E1065" i="8"/>
  <c r="G1065" i="8"/>
  <c r="F1065" i="8"/>
  <c r="J1065" i="8"/>
  <c r="D1065" i="8"/>
  <c r="N1065" i="8"/>
  <c r="M1065" i="8"/>
  <c r="K1065" i="8"/>
  <c r="H1065" i="8"/>
  <c r="A1067" i="8"/>
  <c r="B1066" i="8"/>
  <c r="J1066" i="8" l="1"/>
  <c r="C1066" i="8"/>
  <c r="I1066" i="8"/>
  <c r="K1066" i="8"/>
  <c r="M1066" i="8"/>
  <c r="E1066" i="8"/>
  <c r="H1066" i="8"/>
  <c r="L1066" i="8"/>
  <c r="D1066" i="8"/>
  <c r="N1066" i="8"/>
  <c r="G1066" i="8"/>
  <c r="F1066" i="8"/>
  <c r="A1068" i="8"/>
  <c r="B1067" i="8"/>
  <c r="I1067" i="8" l="1"/>
  <c r="E1067" i="8"/>
  <c r="K1067" i="8"/>
  <c r="M1067" i="8"/>
  <c r="G1067" i="8"/>
  <c r="J1067" i="8"/>
  <c r="C1067" i="8"/>
  <c r="N1067" i="8"/>
  <c r="F1067" i="8"/>
  <c r="L1067" i="8"/>
  <c r="D1067" i="8"/>
  <c r="H1067" i="8"/>
  <c r="A1069" i="8"/>
  <c r="B1068" i="8"/>
  <c r="I1068" i="8" l="1"/>
  <c r="H1068" i="8"/>
  <c r="L1068" i="8"/>
  <c r="K1068" i="8"/>
  <c r="C1068" i="8"/>
  <c r="G1068" i="8"/>
  <c r="M1068" i="8"/>
  <c r="F1068" i="8"/>
  <c r="N1068" i="8"/>
  <c r="E1068" i="8"/>
  <c r="D1068" i="8"/>
  <c r="J1068" i="8"/>
  <c r="B1069" i="8"/>
  <c r="A1070" i="8"/>
  <c r="A1071" i="8" l="1"/>
  <c r="B1070" i="8"/>
  <c r="M1069" i="8"/>
  <c r="C1069" i="8"/>
  <c r="J1069" i="8"/>
  <c r="G1069" i="8"/>
  <c r="N1069" i="8"/>
  <c r="H1069" i="8"/>
  <c r="E1069" i="8"/>
  <c r="L1069" i="8"/>
  <c r="D1069" i="8"/>
  <c r="K1069" i="8"/>
  <c r="I1069" i="8"/>
  <c r="F1069" i="8"/>
  <c r="H1070" i="8" l="1"/>
  <c r="F1070" i="8"/>
  <c r="D1070" i="8"/>
  <c r="G1070" i="8"/>
  <c r="N1070" i="8"/>
  <c r="C1070" i="8"/>
  <c r="M1070" i="8"/>
  <c r="J1070" i="8"/>
  <c r="K1070" i="8"/>
  <c r="L1070" i="8"/>
  <c r="E1070" i="8"/>
  <c r="I1070" i="8"/>
  <c r="B1071" i="8"/>
  <c r="A1072" i="8"/>
  <c r="B1072" i="8" l="1"/>
  <c r="A1073" i="8"/>
  <c r="N1071" i="8"/>
  <c r="I1071" i="8"/>
  <c r="F1071" i="8"/>
  <c r="C1071" i="8"/>
  <c r="G1071" i="8"/>
  <c r="J1071" i="8"/>
  <c r="D1071" i="8"/>
  <c r="K1071" i="8"/>
  <c r="E1071" i="8"/>
  <c r="M1071" i="8"/>
  <c r="H1071" i="8"/>
  <c r="L1071" i="8"/>
  <c r="B1073" i="8" l="1"/>
  <c r="A1074" i="8"/>
  <c r="F1072" i="8"/>
  <c r="I1072" i="8"/>
  <c r="L1072" i="8"/>
  <c r="C1072" i="8"/>
  <c r="G1072" i="8"/>
  <c r="N1072" i="8"/>
  <c r="M1072" i="8"/>
  <c r="J1072" i="8"/>
  <c r="H1072" i="8"/>
  <c r="D1072" i="8"/>
  <c r="E1072" i="8"/>
  <c r="K1072" i="8"/>
  <c r="B1074" i="8" l="1"/>
  <c r="A1075" i="8"/>
  <c r="D1073" i="8"/>
  <c r="F1073" i="8"/>
  <c r="E1073" i="8"/>
  <c r="H1073" i="8"/>
  <c r="J1073" i="8"/>
  <c r="K1073" i="8"/>
  <c r="L1073" i="8"/>
  <c r="C1073" i="8"/>
  <c r="G1073" i="8"/>
  <c r="I1073" i="8"/>
  <c r="M1073" i="8"/>
  <c r="N1073" i="8"/>
  <c r="A1076" i="8" l="1"/>
  <c r="B1075" i="8"/>
  <c r="C1074" i="8"/>
  <c r="L1074" i="8"/>
  <c r="J1074" i="8"/>
  <c r="M1074" i="8"/>
  <c r="I1074" i="8"/>
  <c r="H1074" i="8"/>
  <c r="F1074" i="8"/>
  <c r="D1074" i="8"/>
  <c r="N1074" i="8"/>
  <c r="K1074" i="8"/>
  <c r="E1074" i="8"/>
  <c r="G1074" i="8"/>
  <c r="D1075" i="8" l="1"/>
  <c r="I1075" i="8"/>
  <c r="F1075" i="8"/>
  <c r="E1075" i="8"/>
  <c r="K1075" i="8"/>
  <c r="J1075" i="8"/>
  <c r="G1075" i="8"/>
  <c r="C1075" i="8"/>
  <c r="L1075" i="8"/>
  <c r="N1075" i="8"/>
  <c r="H1075" i="8"/>
  <c r="M1075" i="8"/>
  <c r="A1077" i="8"/>
  <c r="B1076" i="8"/>
  <c r="K1076" i="8" l="1"/>
  <c r="L1076" i="8"/>
  <c r="H1076" i="8"/>
  <c r="E1076" i="8"/>
  <c r="M1076" i="8"/>
  <c r="J1076" i="8"/>
  <c r="C1076" i="8"/>
  <c r="N1076" i="8"/>
  <c r="F1076" i="8"/>
  <c r="I1076" i="8"/>
  <c r="G1076" i="8"/>
  <c r="D1076" i="8"/>
  <c r="B1077" i="8"/>
  <c r="A1078" i="8"/>
  <c r="A1079" i="8" l="1"/>
  <c r="B1078" i="8"/>
  <c r="F1077" i="8"/>
  <c r="G1077" i="8"/>
  <c r="C1077" i="8"/>
  <c r="H1077" i="8"/>
  <c r="J1077" i="8"/>
  <c r="E1077" i="8"/>
  <c r="N1077" i="8"/>
  <c r="D1077" i="8"/>
  <c r="L1077" i="8"/>
  <c r="I1077" i="8"/>
  <c r="K1077" i="8"/>
  <c r="M1077" i="8"/>
  <c r="G1078" i="8" l="1"/>
  <c r="E1078" i="8"/>
  <c r="I1078" i="8"/>
  <c r="F1078" i="8"/>
  <c r="N1078" i="8"/>
  <c r="M1078" i="8"/>
  <c r="C1078" i="8"/>
  <c r="H1078" i="8"/>
  <c r="D1078" i="8"/>
  <c r="L1078" i="8"/>
  <c r="J1078" i="8"/>
  <c r="K1078" i="8"/>
  <c r="A1080" i="8"/>
  <c r="B1079" i="8"/>
  <c r="C1079" i="8" l="1"/>
  <c r="J1079" i="8"/>
  <c r="K1079" i="8"/>
  <c r="I1079" i="8"/>
  <c r="D1079" i="8"/>
  <c r="N1079" i="8"/>
  <c r="L1079" i="8"/>
  <c r="E1079" i="8"/>
  <c r="G1079" i="8"/>
  <c r="F1079" i="8"/>
  <c r="M1079" i="8"/>
  <c r="H1079" i="8"/>
  <c r="A1081" i="8"/>
  <c r="B1080" i="8"/>
  <c r="K1080" i="8" l="1"/>
  <c r="D1080" i="8"/>
  <c r="F1080" i="8"/>
  <c r="E1080" i="8"/>
  <c r="L1080" i="8"/>
  <c r="J1080" i="8"/>
  <c r="G1080" i="8"/>
  <c r="C1080" i="8"/>
  <c r="M1080" i="8"/>
  <c r="H1080" i="8"/>
  <c r="N1080" i="8"/>
  <c r="I1080" i="8"/>
  <c r="B1081" i="8"/>
  <c r="A1082" i="8"/>
  <c r="B1082" i="8" l="1"/>
  <c r="A1083" i="8"/>
  <c r="D1081" i="8"/>
  <c r="C1081" i="8"/>
  <c r="G1081" i="8"/>
  <c r="I1081" i="8"/>
  <c r="M1081" i="8"/>
  <c r="H1081" i="8"/>
  <c r="F1081" i="8"/>
  <c r="K1081" i="8"/>
  <c r="N1081" i="8"/>
  <c r="L1081" i="8"/>
  <c r="E1081" i="8"/>
  <c r="J1081" i="8"/>
  <c r="A1084" i="8" l="1"/>
  <c r="B1083" i="8"/>
  <c r="E1082" i="8"/>
  <c r="J1082" i="8"/>
  <c r="H1082" i="8"/>
  <c r="L1082" i="8"/>
  <c r="K1082" i="8"/>
  <c r="M1082" i="8"/>
  <c r="N1082" i="8"/>
  <c r="F1082" i="8"/>
  <c r="G1082" i="8"/>
  <c r="C1082" i="8"/>
  <c r="I1082" i="8"/>
  <c r="D1082" i="8"/>
  <c r="D1083" i="8" l="1"/>
  <c r="I1083" i="8"/>
  <c r="F1083" i="8"/>
  <c r="E1083" i="8"/>
  <c r="C1083" i="8"/>
  <c r="J1083" i="8"/>
  <c r="G1083" i="8"/>
  <c r="K1083" i="8"/>
  <c r="L1083" i="8"/>
  <c r="N1083" i="8"/>
  <c r="M1083" i="8"/>
  <c r="H1083" i="8"/>
  <c r="A1085" i="8"/>
  <c r="B1084" i="8"/>
  <c r="L1084" i="8" l="1"/>
  <c r="G1084" i="8"/>
  <c r="M1084" i="8"/>
  <c r="F1084" i="8"/>
  <c r="K1084" i="8"/>
  <c r="J1084" i="8"/>
  <c r="N1084" i="8"/>
  <c r="I1084" i="8"/>
  <c r="D1084" i="8"/>
  <c r="E1084" i="8"/>
  <c r="C1084" i="8"/>
  <c r="H1084" i="8"/>
  <c r="B1085" i="8"/>
  <c r="A1086" i="8"/>
  <c r="B1086" i="8" l="1"/>
  <c r="A1087" i="8"/>
  <c r="G1085" i="8"/>
  <c r="K1085" i="8"/>
  <c r="J1085" i="8"/>
  <c r="L1085" i="8"/>
  <c r="E1085" i="8"/>
  <c r="I1085" i="8"/>
  <c r="C1085" i="8"/>
  <c r="H1085" i="8"/>
  <c r="M1085" i="8"/>
  <c r="F1085" i="8"/>
  <c r="N1085" i="8"/>
  <c r="D1085" i="8"/>
  <c r="A1088" i="8" l="1"/>
  <c r="B1087" i="8"/>
  <c r="C1086" i="8"/>
  <c r="I1086" i="8"/>
  <c r="M1086" i="8"/>
  <c r="L1086" i="8"/>
  <c r="N1086" i="8"/>
  <c r="E1086" i="8"/>
  <c r="K1086" i="8"/>
  <c r="H1086" i="8"/>
  <c r="D1086" i="8"/>
  <c r="F1086" i="8"/>
  <c r="G1086" i="8"/>
  <c r="J1086" i="8"/>
  <c r="K1087" i="8" l="1"/>
  <c r="J1087" i="8"/>
  <c r="H1087" i="8"/>
  <c r="M1087" i="8"/>
  <c r="G1087" i="8"/>
  <c r="D1087" i="8"/>
  <c r="F1087" i="8"/>
  <c r="C1087" i="8"/>
  <c r="I1087" i="8"/>
  <c r="N1087" i="8"/>
  <c r="E1087" i="8"/>
  <c r="L1087" i="8"/>
  <c r="A1089" i="8"/>
  <c r="B1088" i="8"/>
  <c r="M1088" i="8" l="1"/>
  <c r="N1088" i="8"/>
  <c r="K1088" i="8"/>
  <c r="C1088" i="8"/>
  <c r="J1088" i="8"/>
  <c r="D1088" i="8"/>
  <c r="G1088" i="8"/>
  <c r="L1088" i="8"/>
  <c r="E1088" i="8"/>
  <c r="I1088" i="8"/>
  <c r="F1088" i="8"/>
  <c r="H1088" i="8"/>
  <c r="B1089" i="8"/>
  <c r="A1090" i="8"/>
  <c r="A1091" i="8" l="1"/>
  <c r="B1090" i="8"/>
  <c r="D1089" i="8"/>
  <c r="I1089" i="8"/>
  <c r="J1089" i="8"/>
  <c r="M1089" i="8"/>
  <c r="G1089" i="8"/>
  <c r="F1089" i="8"/>
  <c r="K1089" i="8"/>
  <c r="L1089" i="8"/>
  <c r="H1089" i="8"/>
  <c r="N1089" i="8"/>
  <c r="C1089" i="8"/>
  <c r="E1089" i="8"/>
  <c r="K1090" i="8" l="1"/>
  <c r="M1090" i="8"/>
  <c r="H1090" i="8"/>
  <c r="J1090" i="8"/>
  <c r="G1090" i="8"/>
  <c r="I1090" i="8"/>
  <c r="C1090" i="8"/>
  <c r="E1090" i="8"/>
  <c r="F1090" i="8"/>
  <c r="L1090" i="8"/>
  <c r="D1090" i="8"/>
  <c r="N1090" i="8"/>
  <c r="B1091" i="8"/>
  <c r="A1092" i="8"/>
  <c r="A1093" i="8" l="1"/>
  <c r="B1092" i="8"/>
  <c r="F1091" i="8"/>
  <c r="L1091" i="8"/>
  <c r="D1091" i="8"/>
  <c r="M1091" i="8"/>
  <c r="J1091" i="8"/>
  <c r="K1091" i="8"/>
  <c r="C1091" i="8"/>
  <c r="G1091" i="8"/>
  <c r="H1091" i="8"/>
  <c r="I1091" i="8"/>
  <c r="E1091" i="8"/>
  <c r="N1091" i="8"/>
  <c r="J1092" i="8" l="1"/>
  <c r="H1092" i="8"/>
  <c r="I1092" i="8"/>
  <c r="F1092" i="8"/>
  <c r="M1092" i="8"/>
  <c r="C1092" i="8"/>
  <c r="D1092" i="8"/>
  <c r="E1092" i="8"/>
  <c r="N1092" i="8"/>
  <c r="G1092" i="8"/>
  <c r="L1092" i="8"/>
  <c r="K1092" i="8"/>
  <c r="B1093" i="8"/>
  <c r="A1094" i="8"/>
  <c r="B1094" i="8" l="1"/>
  <c r="A1095" i="8"/>
  <c r="M1093" i="8"/>
  <c r="C1093" i="8"/>
  <c r="G1093" i="8"/>
  <c r="E1093" i="8"/>
  <c r="L1093" i="8"/>
  <c r="N1093" i="8"/>
  <c r="H1093" i="8"/>
  <c r="F1093" i="8"/>
  <c r="K1093" i="8"/>
  <c r="J1093" i="8"/>
  <c r="D1093" i="8"/>
  <c r="I1093" i="8"/>
  <c r="A1096" i="8" l="1"/>
  <c r="B1095" i="8"/>
  <c r="C1094" i="8"/>
  <c r="L1094" i="8"/>
  <c r="D1094" i="8"/>
  <c r="E1094" i="8"/>
  <c r="K1094" i="8"/>
  <c r="G1094" i="8"/>
  <c r="J1094" i="8"/>
  <c r="I1094" i="8"/>
  <c r="N1094" i="8"/>
  <c r="M1094" i="8"/>
  <c r="F1094" i="8"/>
  <c r="H1094" i="8"/>
  <c r="H1095" i="8" l="1"/>
  <c r="L1095" i="8"/>
  <c r="D1095" i="8"/>
  <c r="J1095" i="8"/>
  <c r="K1095" i="8"/>
  <c r="M1095" i="8"/>
  <c r="N1095" i="8"/>
  <c r="G1095" i="8"/>
  <c r="F1095" i="8"/>
  <c r="E1095" i="8"/>
  <c r="C1095" i="8"/>
  <c r="I1095" i="8"/>
  <c r="A1097" i="8"/>
  <c r="B1096" i="8"/>
  <c r="N1096" i="8" l="1"/>
  <c r="K1096" i="8"/>
  <c r="G1096" i="8"/>
  <c r="D1096" i="8"/>
  <c r="I1096" i="8"/>
  <c r="J1096" i="8"/>
  <c r="F1096" i="8"/>
  <c r="E1096" i="8"/>
  <c r="M1096" i="8"/>
  <c r="H1096" i="8"/>
  <c r="C1096" i="8"/>
  <c r="L1096" i="8"/>
  <c r="A1098" i="8"/>
  <c r="B1097" i="8"/>
  <c r="K1097" i="8" l="1"/>
  <c r="E1097" i="8"/>
  <c r="G1097" i="8"/>
  <c r="F1097" i="8"/>
  <c r="J1097" i="8"/>
  <c r="N1097" i="8"/>
  <c r="H1097" i="8"/>
  <c r="M1097" i="8"/>
  <c r="D1097" i="8"/>
  <c r="I1097" i="8"/>
  <c r="L1097" i="8"/>
  <c r="C1097" i="8"/>
  <c r="A1099" i="8"/>
  <c r="B1098" i="8"/>
  <c r="E1098" i="8" l="1"/>
  <c r="L1098" i="8"/>
  <c r="F1098" i="8"/>
  <c r="N1098" i="8"/>
  <c r="G1098" i="8"/>
  <c r="H1098" i="8"/>
  <c r="C1098" i="8"/>
  <c r="J1098" i="8"/>
  <c r="K1098" i="8"/>
  <c r="I1098" i="8"/>
  <c r="D1098" i="8"/>
  <c r="M1098" i="8"/>
  <c r="B1099" i="8"/>
  <c r="A1100" i="8"/>
  <c r="A1101" i="8" l="1"/>
  <c r="B1100" i="8"/>
  <c r="L1099" i="8"/>
  <c r="K1099" i="8"/>
  <c r="H1099" i="8"/>
  <c r="G1099" i="8"/>
  <c r="J1099" i="8"/>
  <c r="F1099" i="8"/>
  <c r="N1099" i="8"/>
  <c r="I1099" i="8"/>
  <c r="D1099" i="8"/>
  <c r="C1099" i="8"/>
  <c r="M1099" i="8"/>
  <c r="E1099" i="8"/>
  <c r="C1100" i="8" l="1"/>
  <c r="M1100" i="8"/>
  <c r="L1100" i="8"/>
  <c r="E1100" i="8"/>
  <c r="N1100" i="8"/>
  <c r="H1100" i="8"/>
  <c r="F1100" i="8"/>
  <c r="G1100" i="8"/>
  <c r="J1100" i="8"/>
  <c r="D1100" i="8"/>
  <c r="K1100" i="8"/>
  <c r="I1100" i="8"/>
  <c r="A1102" i="8"/>
  <c r="B1101" i="8"/>
  <c r="J1101" i="8" l="1"/>
  <c r="D1101" i="8"/>
  <c r="F1101" i="8"/>
  <c r="L1101" i="8"/>
  <c r="I1101" i="8"/>
  <c r="M1101" i="8"/>
  <c r="C1101" i="8"/>
  <c r="H1101" i="8"/>
  <c r="E1101" i="8"/>
  <c r="N1101" i="8"/>
  <c r="G1101" i="8"/>
  <c r="K1101" i="8"/>
  <c r="A1103" i="8"/>
  <c r="B1102" i="8"/>
  <c r="H1102" i="8" l="1"/>
  <c r="E1102" i="8"/>
  <c r="L1102" i="8"/>
  <c r="C1102" i="8"/>
  <c r="I1102" i="8"/>
  <c r="D1102" i="8"/>
  <c r="K1102" i="8"/>
  <c r="J1102" i="8"/>
  <c r="G1102" i="8"/>
  <c r="N1102" i="8"/>
  <c r="F1102" i="8"/>
  <c r="M1102" i="8"/>
  <c r="A1104" i="8"/>
  <c r="B1103" i="8"/>
  <c r="F1103" i="8" l="1"/>
  <c r="M1103" i="8"/>
  <c r="D1103" i="8"/>
  <c r="C1103" i="8"/>
  <c r="J1103" i="8"/>
  <c r="E1103" i="8"/>
  <c r="H1103" i="8"/>
  <c r="I1103" i="8"/>
  <c r="L1103" i="8"/>
  <c r="K1103" i="8"/>
  <c r="G1103" i="8"/>
  <c r="N1103" i="8"/>
  <c r="A1105" i="8"/>
  <c r="B1104" i="8"/>
  <c r="H1104" i="8" l="1"/>
  <c r="G1104" i="8"/>
  <c r="L1104" i="8"/>
  <c r="C1104" i="8"/>
  <c r="E1104" i="8"/>
  <c r="D1104" i="8"/>
  <c r="J1104" i="8"/>
  <c r="K1104" i="8"/>
  <c r="N1104" i="8"/>
  <c r="M1104" i="8"/>
  <c r="F1104" i="8"/>
  <c r="I1104" i="8"/>
  <c r="A1106" i="8"/>
  <c r="B1105" i="8"/>
  <c r="I1105" i="8" l="1"/>
  <c r="E1105" i="8"/>
  <c r="M1105" i="8"/>
  <c r="K1105" i="8"/>
  <c r="J1105" i="8"/>
  <c r="F1105" i="8"/>
  <c r="H1105" i="8"/>
  <c r="G1105" i="8"/>
  <c r="N1105" i="8"/>
  <c r="L1105" i="8"/>
  <c r="D1105" i="8"/>
  <c r="C1105" i="8"/>
  <c r="A1107" i="8"/>
  <c r="B1106" i="8"/>
  <c r="N1106" i="8" l="1"/>
  <c r="D1106" i="8"/>
  <c r="L1106" i="8"/>
  <c r="E1106" i="8"/>
  <c r="C1106" i="8"/>
  <c r="I1106" i="8"/>
  <c r="K1106" i="8"/>
  <c r="H1106" i="8"/>
  <c r="F1106" i="8"/>
  <c r="G1106" i="8"/>
  <c r="M1106" i="8"/>
  <c r="J1106" i="8"/>
  <c r="B1107" i="8"/>
  <c r="A1108" i="8"/>
  <c r="A1109" i="8" l="1"/>
  <c r="B1108" i="8"/>
  <c r="I1107" i="8"/>
  <c r="L1107" i="8"/>
  <c r="M1107" i="8"/>
  <c r="E1107" i="8"/>
  <c r="N1107" i="8"/>
  <c r="G1107" i="8"/>
  <c r="H1107" i="8"/>
  <c r="K1107" i="8"/>
  <c r="J1107" i="8"/>
  <c r="F1107" i="8"/>
  <c r="D1107" i="8"/>
  <c r="C1107" i="8"/>
  <c r="G1108" i="8" l="1"/>
  <c r="E1108" i="8"/>
  <c r="M1108" i="8"/>
  <c r="C1108" i="8"/>
  <c r="N1108" i="8"/>
  <c r="L1108" i="8"/>
  <c r="J1108" i="8"/>
  <c r="K1108" i="8"/>
  <c r="H1108" i="8"/>
  <c r="D1108" i="8"/>
  <c r="F1108" i="8"/>
  <c r="I1108" i="8"/>
  <c r="B1109" i="8"/>
  <c r="A1110" i="8"/>
  <c r="A1111" i="8" l="1"/>
  <c r="B1110" i="8"/>
  <c r="M1109" i="8"/>
  <c r="C1109" i="8"/>
  <c r="G1109" i="8"/>
  <c r="E1109" i="8"/>
  <c r="I1109" i="8"/>
  <c r="F1109" i="8"/>
  <c r="H1109" i="8"/>
  <c r="N1109" i="8"/>
  <c r="D1109" i="8"/>
  <c r="J1109" i="8"/>
  <c r="K1109" i="8"/>
  <c r="L1109" i="8"/>
  <c r="M1110" i="8" l="1"/>
  <c r="H1110" i="8"/>
  <c r="K1110" i="8"/>
  <c r="G1110" i="8"/>
  <c r="N1110" i="8"/>
  <c r="I1110" i="8"/>
  <c r="E1110" i="8"/>
  <c r="F1110" i="8"/>
  <c r="L1110" i="8"/>
  <c r="J1110" i="8"/>
  <c r="C1110" i="8"/>
  <c r="D1110" i="8"/>
  <c r="B1111" i="8"/>
  <c r="A1112" i="8"/>
  <c r="B1112" i="8" s="1"/>
  <c r="D1112" i="8" l="1"/>
  <c r="L1112" i="8"/>
  <c r="N1112" i="8"/>
  <c r="E1112" i="8"/>
  <c r="G1112" i="8"/>
  <c r="M1112" i="8"/>
  <c r="K1112" i="8"/>
  <c r="K1" i="8" s="1"/>
  <c r="F1112" i="8"/>
  <c r="J1112" i="8"/>
  <c r="C1112" i="8"/>
  <c r="C1" i="8" s="1"/>
  <c r="H1112" i="8"/>
  <c r="H1" i="8" s="1"/>
  <c r="I1112" i="8"/>
  <c r="L1111" i="8"/>
  <c r="E1111" i="8"/>
  <c r="H1111" i="8"/>
  <c r="I1111" i="8"/>
  <c r="F1111" i="8"/>
  <c r="D1111" i="8"/>
  <c r="N1111" i="8"/>
  <c r="J1111" i="8"/>
  <c r="G1111" i="8"/>
  <c r="C1111" i="8"/>
  <c r="M1111" i="8"/>
  <c r="K1111" i="8"/>
  <c r="I1" i="8" l="1"/>
  <c r="F1" i="8"/>
  <c r="E1" i="8"/>
  <c r="M1" i="8"/>
  <c r="L1" i="8"/>
  <c r="N1" i="8"/>
  <c r="J1" i="8"/>
  <c r="G1" i="8"/>
  <c r="D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Vaclav Drda</author>
  </authors>
  <commentList>
    <comment ref="C17" authorId="0" shapeId="0" xr:uid="{00000000-0006-0000-0000-000001000000}">
      <text>
        <r>
          <rPr>
            <b/>
            <sz val="9"/>
            <color indexed="81"/>
            <rFont val="Tahoma"/>
            <family val="2"/>
          </rPr>
          <t>Revised value to real ratio after actual Lp and Lr is choosed.</t>
        </r>
      </text>
    </comment>
    <comment ref="C27" authorId="0" shapeId="0" xr:uid="{00000000-0006-0000-0000-000002000000}">
      <text>
        <r>
          <rPr>
            <b/>
            <sz val="9"/>
            <color indexed="81"/>
            <rFont val="Tahoma"/>
            <family val="2"/>
          </rPr>
          <t>Select a value close to C22 Cell
Fine ajust the gain to obtain an intergal Np(G70) value</t>
        </r>
      </text>
    </comment>
    <comment ref="E27" authorId="0" shapeId="0" xr:uid="{00000000-0006-0000-0000-000003000000}">
      <text>
        <r>
          <rPr>
            <b/>
            <sz val="9"/>
            <color indexed="81"/>
            <rFont val="Tahoma"/>
            <family val="2"/>
          </rPr>
          <t>=G70</t>
        </r>
      </text>
    </comment>
    <comment ref="G40" authorId="0" shapeId="0" xr:uid="{00000000-0006-0000-0000-000004000000}">
      <text>
        <r>
          <rPr>
            <b/>
            <sz val="9"/>
            <color indexed="81"/>
            <rFont val="Tahoma"/>
            <family val="2"/>
          </rPr>
          <t>For external Tx, Lp=Lm+Lr</t>
        </r>
      </text>
    </comment>
    <comment ref="K71" authorId="0" shapeId="0" xr:uid="{00000000-0006-0000-0000-000005000000}">
      <text>
        <r>
          <rPr>
            <b/>
            <sz val="9"/>
            <color indexed="81"/>
            <rFont val="Tahoma"/>
            <family val="2"/>
          </rPr>
          <t>Primary current density.</t>
        </r>
        <r>
          <rPr>
            <sz val="9"/>
            <color indexed="81"/>
            <rFont val="Tahoma"/>
            <family val="2"/>
          </rPr>
          <t xml:space="preserve">
</t>
        </r>
      </text>
    </comment>
    <comment ref="K72" authorId="0" shapeId="0" xr:uid="{00000000-0006-0000-0000-000006000000}">
      <text>
        <r>
          <rPr>
            <b/>
            <sz val="9"/>
            <color indexed="81"/>
            <rFont val="Tahoma"/>
            <family val="2"/>
          </rPr>
          <t>Secondary current density</t>
        </r>
      </text>
    </comment>
    <comment ref="C75" authorId="0" shapeId="0" xr:uid="{00000000-0006-0000-0000-000007000000}">
      <text>
        <r>
          <rPr>
            <b/>
            <sz val="9"/>
            <color indexed="81"/>
            <rFont val="Tahoma"/>
            <family val="2"/>
          </rPr>
          <t>Imax must be &gt;= Io</t>
        </r>
      </text>
    </comment>
    <comment ref="C76" authorId="0" shapeId="0" xr:uid="{9C241C10-BE85-46CA-80DC-BEB9E04A9DD7}">
      <text>
        <r>
          <rPr>
            <b/>
            <sz val="9"/>
            <color indexed="81"/>
            <rFont val="Tahoma"/>
            <family val="2"/>
          </rPr>
          <t>The frequency of Gain=M_min from gain curve.</t>
        </r>
      </text>
    </comment>
    <comment ref="C77" authorId="0" shapeId="0" xr:uid="{5160ACB4-F997-428C-B192-127EF84E9670}">
      <text>
        <r>
          <rPr>
            <b/>
            <sz val="9"/>
            <color indexed="81"/>
            <rFont val="Tahoma"/>
            <family val="2"/>
          </rPr>
          <t>The frequency of Gain=M_max from gain curve.</t>
        </r>
      </text>
    </comment>
    <comment ref="C78" authorId="0" shapeId="0" xr:uid="{00000000-0006-0000-0000-00000A000000}">
      <text>
        <r>
          <rPr>
            <b/>
            <sz val="9"/>
            <color indexed="81"/>
            <rFont val="Tahoma"/>
            <family val="2"/>
          </rPr>
          <t>Check the gain curve to verify the calculated fsw is correct or not and fill it in</t>
        </r>
      </text>
    </comment>
    <comment ref="C79" authorId="0" shapeId="0" xr:uid="{00000000-0006-0000-0000-00000B000000}">
      <text>
        <r>
          <rPr>
            <b/>
            <sz val="9"/>
            <color indexed="81"/>
            <rFont val="Tahoma"/>
            <family val="2"/>
          </rPr>
          <t>Check the gain curve to verify the calculated fsw is correct or not and fill it in
Make sure that maximum on-time is set properly to selected minimum switching frequency</t>
        </r>
      </text>
    </comment>
    <comment ref="B88" authorId="1" shapeId="0" xr:uid="{00000000-0006-0000-0000-00000C000000}">
      <text>
        <r>
          <rPr>
            <b/>
            <sz val="8"/>
            <color indexed="81"/>
            <rFont val="Tahoma"/>
            <charset val="1"/>
          </rPr>
          <t xml:space="preserve">Vaclav Drda:
We requested to add below comment into this section. The Comment has to be significantly highlighted that users of this sheet will not able to overlook it. We requested to add this commet into your both ppts related to NCP1399. </t>
        </r>
        <r>
          <rPr>
            <sz val="8"/>
            <color indexed="81"/>
            <rFont val="Tahoma"/>
            <charset val="1"/>
          </rPr>
          <t xml:space="preserve">
The calculation is for first estimation only, the final value of CS network has to be fine-tune in applicatin at minimum Vbulk voltage and maximum operating load to reach 2.3 V on CS pin or ~ 4.2 V at FB pin.</t>
        </r>
      </text>
    </comment>
    <comment ref="C101" authorId="0" shapeId="0" xr:uid="{00000000-0006-0000-0000-00000E000000}">
      <text>
        <r>
          <rPr>
            <b/>
            <sz val="9"/>
            <color indexed="81"/>
            <rFont val="Tahoma"/>
            <charset val="1"/>
          </rPr>
          <t>Is better to select higher Ccs2 value than is recomended.
The higher Ccs2 value, the higher power can be transwered.</t>
        </r>
      </text>
    </comment>
  </commentList>
</comments>
</file>

<file path=xl/sharedStrings.xml><?xml version="1.0" encoding="utf-8"?>
<sst xmlns="http://schemas.openxmlformats.org/spreadsheetml/2006/main" count="313" uniqueCount="237">
  <si>
    <t>Blue cells</t>
  </si>
  <si>
    <t>are the input parameters</t>
  </si>
  <si>
    <t>m</t>
  </si>
  <si>
    <t>Red cells</t>
  </si>
  <si>
    <t>are the output parameters</t>
  </si>
  <si>
    <t>u</t>
  </si>
  <si>
    <t>n</t>
  </si>
  <si>
    <t>1. Define the system specifications</t>
  </si>
  <si>
    <t>Maximum input voltage</t>
  </si>
  <si>
    <t>V</t>
  </si>
  <si>
    <t>Output voltage</t>
  </si>
  <si>
    <t>Output power</t>
  </si>
  <si>
    <t>W</t>
  </si>
  <si>
    <t>Output current</t>
  </si>
  <si>
    <t>A</t>
  </si>
  <si>
    <t>Input Power</t>
  </si>
  <si>
    <t>Estimated efficiency</t>
  </si>
  <si>
    <t>%</t>
  </si>
  <si>
    <t>Holdup time requirement</t>
  </si>
  <si>
    <t>ms</t>
  </si>
  <si>
    <t>Input Bulk capacitor</t>
  </si>
  <si>
    <t>uF</t>
  </si>
  <si>
    <t>2. Determine the maximum and minimum gain of the resonant network</t>
  </si>
  <si>
    <t>Ratio between Lp and Lr (m)</t>
  </si>
  <si>
    <t>:: Lp = primary side inductance with secondary open</t>
  </si>
  <si>
    <t>:: Lr = primary side inductance with secondary short</t>
  </si>
  <si>
    <t>Integrated Tx (YES=1, No=0) ?</t>
  </si>
  <si>
    <t>Gain at the resonant freq</t>
  </si>
  <si>
    <t xml:space="preserve">The min gain should be same as or a little bit </t>
  </si>
  <si>
    <t>higher than the gain at the resonant frequency (fo)</t>
  </si>
  <si>
    <t>Min gain for max input voltage</t>
  </si>
  <si>
    <t>Max gain for min input voltage</t>
  </si>
  <si>
    <t>3. Determine the transformer turns ratio</t>
  </si>
  <si>
    <t>Rectifier diode forward voltage drop</t>
  </si>
  <si>
    <t>turns ratio (n=Np/Ns)</t>
  </si>
  <si>
    <t>4. Calculate the equivalent load resistance</t>
  </si>
  <si>
    <t>Rac</t>
  </si>
  <si>
    <t>Ω</t>
  </si>
  <si>
    <t>5. Design the resonant network</t>
  </si>
  <si>
    <t>Designed resonant network</t>
  </si>
  <si>
    <t>Actual resonant network Design</t>
  </si>
  <si>
    <t>Resonant frequency (fo)</t>
  </si>
  <si>
    <t>kHz</t>
  </si>
  <si>
    <t>nF</t>
  </si>
  <si>
    <t>Q factor from the design graph</t>
  </si>
  <si>
    <t>uH</t>
  </si>
  <si>
    <t>Lp</t>
  </si>
  <si>
    <t>Q factor</t>
  </si>
  <si>
    <t>resonant freq (fo)</t>
  </si>
  <si>
    <t>Ratio between Lp and Lr</t>
  </si>
  <si>
    <t>6. Design the transformer</t>
  </si>
  <si>
    <t>Cross sectional area of the core (Ae)</t>
  </si>
  <si>
    <t>Minimum primary side turns</t>
  </si>
  <si>
    <t>turns</t>
  </si>
  <si>
    <t>Maximum flux density swing (delta_B)</t>
  </si>
  <si>
    <t>T</t>
  </si>
  <si>
    <t>Primary side turns (Np)</t>
  </si>
  <si>
    <t>RMS current in primary winding</t>
  </si>
  <si>
    <t>Arms</t>
  </si>
  <si>
    <t>Secondy side turns (Ns)</t>
  </si>
  <si>
    <t>RMS current in seconadry winding</t>
  </si>
  <si>
    <t>7. Select the resonant capacitor (Cr)</t>
  </si>
  <si>
    <t>Switching frequency at Vin.max</t>
  </si>
  <si>
    <t>8. Rectifier network design</t>
  </si>
  <si>
    <t>This design is for center tap transformer rectifier stage</t>
  </si>
  <si>
    <t>Diode voltage stress</t>
  </si>
  <si>
    <t>RMS current through each diode</t>
  </si>
  <si>
    <t>Output Capacitor</t>
  </si>
  <si>
    <t>RMS current through Co</t>
  </si>
  <si>
    <t>ESR of the output capacitor (Co)</t>
  </si>
  <si>
    <t>mΩ</t>
  </si>
  <si>
    <t>Output Voltage Ripple</t>
  </si>
  <si>
    <t>mV</t>
  </si>
  <si>
    <t>9. Current Sensing Circuit Configuration</t>
  </si>
  <si>
    <t>pF</t>
  </si>
  <si>
    <t>Q</t>
    <phoneticPr fontId="0" type="noConversion"/>
  </si>
  <si>
    <t>m=2.5</t>
    <phoneticPr fontId="0" type="noConversion"/>
  </si>
  <si>
    <t>m=3</t>
    <phoneticPr fontId="0" type="noConversion"/>
  </si>
  <si>
    <t>m=3.5</t>
    <phoneticPr fontId="0" type="noConversion"/>
  </si>
  <si>
    <t>m=4</t>
    <phoneticPr fontId="0" type="noConversion"/>
  </si>
  <si>
    <t>m=4.5</t>
    <phoneticPr fontId="0" type="noConversion"/>
  </si>
  <si>
    <t>m=5</t>
    <phoneticPr fontId="0" type="noConversion"/>
  </si>
  <si>
    <t>m=6</t>
    <phoneticPr fontId="0" type="noConversion"/>
  </si>
  <si>
    <t>m=7</t>
    <phoneticPr fontId="0" type="noConversion"/>
  </si>
  <si>
    <t>m=8</t>
    <phoneticPr fontId="0" type="noConversion"/>
  </si>
  <si>
    <t>m=9</t>
  </si>
  <si>
    <t>m=10</t>
  </si>
  <si>
    <t>m=12</t>
  </si>
  <si>
    <t>Q</t>
    <phoneticPr fontId="0" type="noConversion"/>
  </si>
  <si>
    <t>m=2.5</t>
    <phoneticPr fontId="0" type="noConversion"/>
  </si>
  <si>
    <t>m=3</t>
    <phoneticPr fontId="0" type="noConversion"/>
  </si>
  <si>
    <t>m=3.5</t>
    <phoneticPr fontId="0" type="noConversion"/>
  </si>
  <si>
    <t>m=4</t>
    <phoneticPr fontId="0" type="noConversion"/>
  </si>
  <si>
    <t>m=6</t>
    <phoneticPr fontId="0" type="noConversion"/>
  </si>
  <si>
    <t>m=7</t>
    <phoneticPr fontId="0" type="noConversion"/>
  </si>
  <si>
    <t>fs</t>
    <phoneticPr fontId="0" type="noConversion"/>
  </si>
  <si>
    <t>ws</t>
    <phoneticPr fontId="0" type="noConversion"/>
  </si>
  <si>
    <t>wo=</t>
    <phoneticPr fontId="0" type="noConversion"/>
  </si>
  <si>
    <t>wp=</t>
    <phoneticPr fontId="0" type="noConversion"/>
  </si>
  <si>
    <t>fo=</t>
    <phoneticPr fontId="0" type="noConversion"/>
  </si>
  <si>
    <t>fp=</t>
    <phoneticPr fontId="0" type="noConversion"/>
  </si>
  <si>
    <t>Outputs</t>
    <phoneticPr fontId="0" type="noConversion"/>
  </si>
  <si>
    <t>Lm=</t>
    <phoneticPr fontId="0" type="noConversion"/>
  </si>
  <si>
    <t>Llk=</t>
    <phoneticPr fontId="0" type="noConversion"/>
  </si>
  <si>
    <t>n=</t>
    <phoneticPr fontId="0" type="noConversion"/>
  </si>
  <si>
    <t>Rac=</t>
    <phoneticPr fontId="0" type="noConversion"/>
  </si>
  <si>
    <t>Q=</t>
    <phoneticPr fontId="0" type="noConversion"/>
  </si>
  <si>
    <t>Qp</t>
    <phoneticPr fontId="0" type="noConversion"/>
  </si>
  <si>
    <t>m</t>
    <phoneticPr fontId="0" type="noConversion"/>
  </si>
  <si>
    <t>rad/s</t>
  </si>
  <si>
    <t>Q=</t>
  </si>
  <si>
    <t>100% load</t>
  </si>
  <si>
    <t>80% load</t>
  </si>
  <si>
    <t>60% load</t>
  </si>
  <si>
    <t>40% load</t>
  </si>
  <si>
    <t>20% load</t>
  </si>
  <si>
    <t>MC=</t>
  </si>
  <si>
    <t>m=14</t>
  </si>
  <si>
    <t>m=16</t>
  </si>
  <si>
    <t>Input voltage during holdup time</t>
  </si>
  <si>
    <t>Minimum input voltage for Design</t>
  </si>
  <si>
    <t>Current sense ratio</t>
  </si>
  <si>
    <t>Ccs2 selection</t>
  </si>
  <si>
    <t>uA</t>
  </si>
  <si>
    <t>Pull up current</t>
  </si>
  <si>
    <t>VCM (should be larger than 3*C95)</t>
  </si>
  <si>
    <t>kΩ</t>
  </si>
  <si>
    <t>Suggested Cs</t>
  </si>
  <si>
    <t>Suggested Ls</t>
  </si>
  <si>
    <t>Suggested Lp</t>
  </si>
  <si>
    <t>Secondary side max load current</t>
  </si>
  <si>
    <t>Calculated fsw at Vin_max</t>
  </si>
  <si>
    <t>Calculated fsw at Vin_min</t>
  </si>
  <si>
    <r>
      <t>mm</t>
    </r>
    <r>
      <rPr>
        <b/>
        <vertAlign val="superscript"/>
        <sz val="10"/>
        <color rgb="FF0000FF"/>
        <rFont val="Arial"/>
        <family val="2"/>
      </rPr>
      <t>2</t>
    </r>
  </si>
  <si>
    <t>Switching frequency at Vin.min</t>
  </si>
  <si>
    <t>M_min</t>
  </si>
  <si>
    <t>M_max</t>
  </si>
  <si>
    <t>Ramp compensation</t>
  </si>
  <si>
    <t>mV/uS</t>
  </si>
  <si>
    <t>I_magnitizing</t>
  </si>
  <si>
    <t>Sawtooh com</t>
  </si>
  <si>
    <t>Delt_T</t>
  </si>
  <si>
    <t>Vcs_increasing</t>
  </si>
  <si>
    <t>After_divider</t>
  </si>
  <si>
    <t>V_LLC_CS_peak</t>
  </si>
  <si>
    <t>Current Density</t>
  </si>
  <si>
    <t>A/mm^2</t>
  </si>
  <si>
    <t>Stands</t>
  </si>
  <si>
    <t>Diameter</t>
  </si>
  <si>
    <t>mm</t>
  </si>
  <si>
    <t>Q</t>
  </si>
  <si>
    <t>Cr</t>
  </si>
  <si>
    <t>Lr</t>
  </si>
  <si>
    <t>Lsec</t>
  </si>
  <si>
    <t>RMS of magnetising current @ fo)</t>
  </si>
  <si>
    <t>Input voltage AVG</t>
  </si>
  <si>
    <t>RMS current through Cr @ fo</t>
  </si>
  <si>
    <t>Vcs_pin_peak</t>
  </si>
  <si>
    <t>Vfb_nominal @ fo</t>
  </si>
  <si>
    <t>Recommended Ccs2</t>
  </si>
  <si>
    <t>Ccs1 value</t>
  </si>
  <si>
    <t xml:space="preserve">The final value of CS network has to be fine-tune in applicatin at minimum Vbulk voltage </t>
  </si>
  <si>
    <t>and maximum operating load to reach 2.3 V on CS pin or ~ 4.2 V at FB pin.</t>
  </si>
  <si>
    <t>The calculation is for first estimation only.</t>
  </si>
  <si>
    <t>Cr peak voltage (AC) @ fo</t>
  </si>
  <si>
    <t>Recommended Rcs1</t>
  </si>
  <si>
    <t>Vbulk brown-in</t>
  </si>
  <si>
    <t>Vbulk brown-out</t>
  </si>
  <si>
    <t>IBO</t>
  </si>
  <si>
    <t>VBO</t>
  </si>
  <si>
    <t>Rupper</t>
  </si>
  <si>
    <t>Rlower</t>
  </si>
  <si>
    <t>VBO_hyst</t>
  </si>
  <si>
    <t>MΩ</t>
  </si>
  <si>
    <t>1st Mupper current reduction</t>
  </si>
  <si>
    <t>10. Brown-out</t>
  </si>
  <si>
    <t>FB Freeze threshold</t>
  </si>
  <si>
    <t>FB Freeze pullup current</t>
  </si>
  <si>
    <t>FB Freeze resistor</t>
  </si>
  <si>
    <t xml:space="preserve">Purpose of Rcs1 is to stabilise CS pin voltage after aplication start. The Rcs1 also creates phase unwanted shift so vaule has to be selected carrefuly! </t>
  </si>
  <si>
    <t>Ver 1.0</t>
  </si>
  <si>
    <t>Verify output voltage/current</t>
  </si>
  <si>
    <t>Vbulk voltage is correct but LLC does not start (no output voltage)</t>
  </si>
  <si>
    <t>Verify VCC voltage – VCC pin voltage has to be above VCC_ON level or cycling between VCC_ON and VCC_OFF levels (DSS mode)</t>
  </si>
  <si>
    <t>Check CS pin voltage (compare peak voltage with CS_fault level) – If match, CS_fault is too low, incorrect CS divider design, short soft-start duration</t>
  </si>
  <si>
    <t>Application starts and have stable operation at medium load</t>
  </si>
  <si>
    <t>Check stability of primary current – If subharmonic oscillations are present (different peaks level periodically repeated), the RC gain has to be increased</t>
  </si>
  <si>
    <t>Adjust CS network components (Ccs2 mainly) to reach FB voltage about 4.3 V</t>
  </si>
  <si>
    <t>Increase PFC stage output voltage back to nominal voltage, slowly reduce the load</t>
  </si>
  <si>
    <t>Find point where application should start work at skip mode or light load mode</t>
  </si>
  <si>
    <t>Measure FB voltage at this point and calculate/ design appropriate thresholds/resistors value for light-load mode/ skip mode and FB freeze</t>
  </si>
  <si>
    <t>Check Stop conditions (Vbulk/PFC_FB pin (pin n. 3), VCC pin (pin n. 9) and FB pin (pin n. 5) (skip level)</t>
  </si>
  <si>
    <t xml:space="preserve">Once the specific fault is confirmed the root cause has to be found – check Vbulk voltage at the event, check IC setup, output condition, some disturbances </t>
  </si>
  <si>
    <t>First application power up</t>
  </si>
  <si>
    <t>Application debug/ setting/ verification</t>
  </si>
  <si>
    <t>Application fail</t>
  </si>
  <si>
    <t>Enclosed documents</t>
  </si>
  <si>
    <t>Please use IC datasheet for input IC parameters selection</t>
  </si>
  <si>
    <t>Other IC parameters are avaliable in related datasheet</t>
  </si>
  <si>
    <t>Steps before design</t>
  </si>
  <si>
    <t>Prepare oscilloscope probes to measure Primary current and HB pin voltage - keep probes connected for all measurements</t>
  </si>
  <si>
    <t>Connect load (electronic load) and set load current to half value of designed nominal output current</t>
  </si>
  <si>
    <t>Power up the application - using  DC source connected to bulk capacitor or AC source connected to SMPS mains input (PFC stage is expected to be working and debugged previously)</t>
  </si>
  <si>
    <t>Verify that voltage on bulk capacitors matches designed level in case application is supplied via PFC stage from the mains</t>
  </si>
  <si>
    <t>Application is not able to start - no output voltage</t>
  </si>
  <si>
    <t>Verify Vbulk/PFC_FB pin (pin n. 3) voltage – has to be higher than 1 V, if not the resistive divider is not correctly designed for given bulk capacitor voltage</t>
  </si>
  <si>
    <t>Check HB pin voltage by oscilloscope at application power up event – check Vboot – HB voltage and MU-HB signal if no HB signal present (by differential probe)</t>
  </si>
  <si>
    <r>
      <t>Incorrect 1</t>
    </r>
    <r>
      <rPr>
        <vertAlign val="superscript"/>
        <sz val="11"/>
        <color rgb="FF000000"/>
        <rFont val="Calibri"/>
        <family val="2"/>
        <charset val="238"/>
        <scheme val="minor"/>
      </rPr>
      <t>st</t>
    </r>
    <r>
      <rPr>
        <sz val="11"/>
        <color rgb="FF000000"/>
        <rFont val="Calibri"/>
        <family val="2"/>
        <charset val="238"/>
        <scheme val="minor"/>
      </rPr>
      <t xml:space="preserve"> Mupper on-time is selected in case single pulse on HB pin is present only during startup sequence</t>
    </r>
  </si>
  <si>
    <t>Monitor FB, CS pin voltage to check correct signal behavior in case more HB pulses are present but application cant start up</t>
  </si>
  <si>
    <t>Check duration of the burst if it match to FB fault timer period – fault timer period is too short or low max power is allowed (Ccs2 need to be adjusted)</t>
  </si>
  <si>
    <t>Check last pulse on-time duration and compare with T_on _max parameter – if match, T_ON_max is too short, low max power is set by Cs divider or CS signal is not present</t>
  </si>
  <si>
    <t>IC parameter/s or surrounding components need to be adjusted to overcome above detected issues</t>
  </si>
  <si>
    <t>Connect some external adjustable DC power supply to application output</t>
  </si>
  <si>
    <t>Increase output voltage to nominal level and monitor optocoupler output resistance between FB and GND pins- it should drop to few tens of ohms when Vout reaches regulation level. This test prooves that FB loop is working and output volateg will be regulated after application startup. Discoonect external power supply if FB loop works.</t>
  </si>
  <si>
    <t>Increase load to maximum power, force PFC stage to deliver minimum designed voltage (Ccs2 maybe need to be adjusted to reach max power for minimum bulk voltage)</t>
  </si>
  <si>
    <t>If application fails in operation (output voltage disappears) it is important to correctly identify fault root cause</t>
  </si>
  <si>
    <t>Auto-recovery faults have to be checked in case application is restarted periodically with off-time equal to auto-recovery time</t>
  </si>
  <si>
    <t xml:space="preserve">Stop condition or latch faults can be triggered if application is stopped without restart </t>
  </si>
  <si>
    <r>
      <t>Check signals during last pulses before fault, mainly HB, CS, Vbulk/PFC_FB pin, VCC, OVP/OTP pins conditions to confirm/</t>
    </r>
    <r>
      <rPr>
        <sz val="11"/>
        <color theme="1"/>
        <rFont val="Calibri"/>
        <family val="2"/>
        <charset val="238"/>
        <scheme val="minor"/>
      </rPr>
      <t xml:space="preserve"> </t>
    </r>
    <r>
      <rPr>
        <sz val="11"/>
        <color rgb="FF000000"/>
        <rFont val="Calibri"/>
        <family val="2"/>
        <charset val="238"/>
        <scheme val="minor"/>
      </rPr>
      <t>exclude related fault</t>
    </r>
  </si>
  <si>
    <t>Make adjustments to eliminate fault condition and power the application again to verify that fault does not occur again</t>
  </si>
  <si>
    <t>Whole application tests should be repeated if external components or IC setup are changed to be sure that application is able operate correctly under all cases</t>
  </si>
  <si>
    <t>Use this Design tool, IC datasheet, Reference design for initial component value selection - refer also to documents enclosed below</t>
  </si>
  <si>
    <t>Use layout recommendation for appropriate layout design (you can use https://www.onsemi.com/pub/Collateral/NCP5183-D.PDF page 10-13 as a aditional reference for HB driver layout design)</t>
  </si>
  <si>
    <t>Kfb value</t>
  </si>
  <si>
    <t>LLC resonant half-bridge converter design tools for NCP13994</t>
  </si>
  <si>
    <t>https://www.onsemi.com/download/eval-board-manual/pdf/evbum2826-d.pdf</t>
  </si>
  <si>
    <t>https://www.onsemi.com/download/eval-board-manual/pdf/evbum2875-d.pdf</t>
  </si>
  <si>
    <r>
      <t>V</t>
    </r>
    <r>
      <rPr>
        <b/>
        <sz val="8"/>
        <color rgb="FF0000FF"/>
        <rFont val="Arial"/>
        <family val="2"/>
        <charset val="238"/>
      </rPr>
      <t>FB</t>
    </r>
    <r>
      <rPr>
        <b/>
        <sz val="10"/>
        <color rgb="FF0000FF"/>
        <rFont val="Arial"/>
        <family val="2"/>
      </rPr>
      <t>_offset</t>
    </r>
  </si>
  <si>
    <t xml:space="preserve">13. FB Freeze </t>
  </si>
  <si>
    <t>FB Freeze pin voltage</t>
  </si>
  <si>
    <t>Skip_in resistor</t>
  </si>
  <si>
    <t xml:space="preserve">11. Skip thresholds </t>
  </si>
  <si>
    <t>Skip_out resistor</t>
  </si>
  <si>
    <t xml:space="preserve">VFB_skip_in threshold </t>
  </si>
  <si>
    <t>Skip in (Pin n. 4)</t>
  </si>
  <si>
    <t xml:space="preserve">VFB_skip_out threshold </t>
  </si>
  <si>
    <t>Skip out (optionally pin n.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</si>
</sst>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0.0E+00"/>
    <numFmt numFmtId="165" formatCode="0.0_ "/>
    <numFmt numFmtId="166" formatCode="0.00_ "/>
    <numFmt numFmtId="167" formatCode="0_ "/>
    <numFmt numFmtId="168" formatCode="0.0"/>
    <numFmt numFmtId="169" formatCode="0.0000000"/>
    <numFmt numFmtId="170" formatCode="0.000"/>
  </numFmts>
  <fonts count="40">
    <font>
      <sz val="11"/>
      <color theme="1"/>
      <name val="Calibri"/>
      <family val="2"/>
      <scheme val="minor"/>
    </font>
    <font>
      <sz val="11"/>
      <color theme="1"/>
      <name val="Calibri"/>
      <family val="2"/>
      <charset val="238"/>
      <scheme val="minor"/>
    </font>
    <font>
      <sz val="10"/>
      <name val="Arial"/>
      <family val="2"/>
    </font>
    <font>
      <b/>
      <i/>
      <sz val="10"/>
      <name val="Arial"/>
      <family val="2"/>
    </font>
    <font>
      <b/>
      <sz val="10"/>
      <name val="Arial"/>
      <family val="2"/>
    </font>
    <font>
      <b/>
      <sz val="10"/>
      <color indexed="9"/>
      <name val="Arial"/>
      <family val="2"/>
    </font>
    <font>
      <sz val="10"/>
      <color indexed="9"/>
      <name val="Arial"/>
      <family val="2"/>
    </font>
    <font>
      <u/>
      <sz val="10"/>
      <name val="Arial"/>
      <family val="2"/>
    </font>
    <font>
      <b/>
      <u/>
      <sz val="10"/>
      <name val="Arial"/>
      <family val="2"/>
    </font>
    <font>
      <sz val="10"/>
      <color indexed="12"/>
      <name val="Arial"/>
      <family val="2"/>
    </font>
    <font>
      <b/>
      <sz val="10"/>
      <color indexed="60"/>
      <name val="Arial"/>
      <family val="2"/>
    </font>
    <font>
      <sz val="9"/>
      <color indexed="12"/>
      <name val="Arial"/>
      <family val="2"/>
    </font>
    <font>
      <sz val="9"/>
      <name val="Arial"/>
      <family val="2"/>
    </font>
    <font>
      <sz val="10"/>
      <color theme="0"/>
      <name val="Arial"/>
      <family val="2"/>
    </font>
    <font>
      <b/>
      <sz val="10"/>
      <color indexed="16"/>
      <name val="Arial"/>
      <family val="2"/>
    </font>
    <font>
      <b/>
      <sz val="10"/>
      <color rgb="FFC00000"/>
      <name val="Arial"/>
      <family val="2"/>
    </font>
    <font>
      <b/>
      <sz val="10"/>
      <color rgb="FFFF0000"/>
      <name val="Arial"/>
      <family val="2"/>
    </font>
    <font>
      <b/>
      <sz val="11"/>
      <name val="돋움"/>
      <family val="3"/>
      <charset val="129"/>
    </font>
    <font>
      <b/>
      <sz val="10"/>
      <color indexed="12"/>
      <name val="Arial"/>
      <family val="2"/>
    </font>
    <font>
      <sz val="9"/>
      <name val="Calibri"/>
      <family val="3"/>
      <charset val="136"/>
      <scheme val="minor"/>
    </font>
    <font>
      <b/>
      <sz val="9"/>
      <color indexed="81"/>
      <name val="Tahoma"/>
      <family val="2"/>
    </font>
    <font>
      <sz val="9"/>
      <color indexed="81"/>
      <name val="Tahoma"/>
      <family val="2"/>
    </font>
    <font>
      <b/>
      <sz val="10"/>
      <color theme="1"/>
      <name val="Arial"/>
      <family val="2"/>
    </font>
    <font>
      <b/>
      <sz val="10"/>
      <color rgb="FF0000FF"/>
      <name val="Arial"/>
      <family val="2"/>
    </font>
    <font>
      <b/>
      <sz val="9"/>
      <color indexed="81"/>
      <name val="Tahoma"/>
      <charset val="1"/>
    </font>
    <font>
      <b/>
      <sz val="10"/>
      <color theme="0"/>
      <name val="Arial"/>
      <family val="2"/>
    </font>
    <font>
      <b/>
      <vertAlign val="superscript"/>
      <sz val="10"/>
      <color rgb="FF0000FF"/>
      <name val="Arial"/>
      <family val="2"/>
    </font>
    <font>
      <sz val="10"/>
      <color rgb="FF1900AC"/>
      <name val="Arial"/>
      <family val="2"/>
    </font>
    <font>
      <sz val="10"/>
      <color rgb="FFFF0000"/>
      <name val="Arial"/>
      <family val="2"/>
    </font>
    <font>
      <sz val="8"/>
      <color indexed="81"/>
      <name val="Tahoma"/>
      <charset val="1"/>
    </font>
    <font>
      <b/>
      <sz val="8"/>
      <color indexed="81"/>
      <name val="Tahoma"/>
      <charset val="1"/>
    </font>
    <font>
      <b/>
      <sz val="11"/>
      <color theme="1"/>
      <name val="Calibri"/>
      <family val="2"/>
      <charset val="238"/>
      <scheme val="minor"/>
    </font>
    <font>
      <b/>
      <sz val="10"/>
      <color rgb="FFFF0000"/>
      <name val="Arial"/>
      <family val="2"/>
      <charset val="238"/>
    </font>
    <font>
      <b/>
      <sz val="12"/>
      <color rgb="FFFF0000"/>
      <name val="Arial"/>
      <family val="2"/>
      <charset val="238"/>
    </font>
    <font>
      <u/>
      <sz val="11"/>
      <color theme="10"/>
      <name val="Calibri"/>
      <family val="2"/>
      <scheme val="minor"/>
    </font>
    <font>
      <sz val="11"/>
      <color rgb="FF000000"/>
      <name val="Calibri"/>
      <family val="2"/>
      <charset val="238"/>
      <scheme val="minor"/>
    </font>
    <font>
      <vertAlign val="superscript"/>
      <sz val="11"/>
      <color rgb="FF000000"/>
      <name val="Calibri"/>
      <family val="2"/>
      <charset val="238"/>
      <scheme val="minor"/>
    </font>
    <font>
      <sz val="11"/>
      <name val="Calibri"/>
      <family val="2"/>
      <scheme val="minor"/>
    </font>
    <font>
      <u/>
      <sz val="11"/>
      <name val="Calibri"/>
      <family val="2"/>
      <scheme val="minor"/>
    </font>
    <font>
      <b/>
      <sz val="8"/>
      <color rgb="FF0000FF"/>
      <name val="Arial"/>
      <family val="2"/>
      <charset val="238"/>
    </font>
  </fonts>
  <fills count="17">
    <fill>
      <patternFill patternType="none"/>
    </fill>
    <fill>
      <patternFill patternType="gray125"/>
    </fill>
    <fill>
      <patternFill patternType="solid">
        <fgColor indexed="15"/>
        <bgColor indexed="64"/>
      </patternFill>
    </fill>
    <fill>
      <patternFill patternType="solid">
        <fgColor indexed="45"/>
        <bgColor indexed="64"/>
      </patternFill>
    </fill>
    <fill>
      <patternFill patternType="solid">
        <fgColor indexed="62"/>
        <bgColor indexed="64"/>
      </patternFill>
    </fill>
    <fill>
      <patternFill patternType="solid">
        <fgColor indexed="26"/>
        <bgColor indexed="64"/>
      </patternFill>
    </fill>
    <fill>
      <patternFill patternType="solid">
        <fgColor rgb="FF00FFFF"/>
        <bgColor indexed="64"/>
      </patternFill>
    </fill>
    <fill>
      <patternFill patternType="solid">
        <fgColor indexed="42"/>
        <bgColor indexed="64"/>
      </patternFill>
    </fill>
    <fill>
      <patternFill patternType="solid">
        <fgColor indexed="51"/>
        <bgColor indexed="64"/>
      </patternFill>
    </fill>
    <fill>
      <patternFill patternType="solid">
        <fgColor indexed="41"/>
        <bgColor indexed="64"/>
      </patternFill>
    </fill>
    <fill>
      <patternFill patternType="solid">
        <fgColor indexed="27"/>
        <bgColor indexed="64"/>
      </patternFill>
    </fill>
    <fill>
      <patternFill patternType="solid">
        <fgColor indexed="43"/>
        <bgColor indexed="64"/>
      </patternFill>
    </fill>
    <fill>
      <patternFill patternType="solid">
        <fgColor indexed="52"/>
        <bgColor indexed="64"/>
      </patternFill>
    </fill>
    <fill>
      <patternFill patternType="solid">
        <fgColor rgb="FF7FEEF1"/>
        <bgColor indexed="64"/>
      </patternFill>
    </fill>
    <fill>
      <patternFill patternType="solid">
        <fgColor rgb="FFEE96D1"/>
        <bgColor indexed="64"/>
      </patternFill>
    </fill>
    <fill>
      <patternFill patternType="solid">
        <fgColor rgb="FFFF99CC"/>
        <bgColor indexed="64"/>
      </patternFill>
    </fill>
    <fill>
      <patternFill patternType="solid">
        <fgColor rgb="FF002A7E"/>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FFFF"/>
      </left>
      <right/>
      <top/>
      <bottom/>
      <diagonal/>
    </border>
  </borders>
  <cellStyleXfs count="2">
    <xf numFmtId="0" fontId="0" fillId="0" borderId="0"/>
    <xf numFmtId="0" fontId="34" fillId="0" borderId="0" applyNumberFormat="0" applyFill="0" applyBorder="0" applyAlignment="0" applyProtection="0"/>
  </cellStyleXfs>
  <cellXfs count="139">
    <xf numFmtId="0" fontId="0" fillId="0" borderId="0" xfId="0"/>
    <xf numFmtId="0" fontId="2" fillId="0" borderId="0" xfId="0" applyFont="1" applyProtection="1">
      <protection hidden="1"/>
    </xf>
    <xf numFmtId="0" fontId="3" fillId="0" borderId="0" xfId="0" applyFont="1" applyProtection="1">
      <protection hidden="1"/>
    </xf>
    <xf numFmtId="0" fontId="6" fillId="0" borderId="0" xfId="0" applyFont="1" applyProtection="1">
      <protection hidden="1"/>
    </xf>
    <xf numFmtId="164" fontId="6" fillId="0" borderId="0" xfId="0" applyNumberFormat="1" applyFont="1" applyProtection="1">
      <protection hidden="1"/>
    </xf>
    <xf numFmtId="0" fontId="2" fillId="0" borderId="0" xfId="0" applyFont="1" applyAlignment="1" applyProtection="1">
      <alignment horizontal="right"/>
      <protection hidden="1"/>
    </xf>
    <xf numFmtId="0" fontId="5" fillId="4" borderId="0" xfId="0" applyFont="1" applyFill="1" applyProtection="1">
      <protection hidden="1"/>
    </xf>
    <xf numFmtId="0" fontId="2" fillId="4" borderId="0" xfId="0" applyFont="1" applyFill="1" applyProtection="1">
      <protection hidden="1"/>
    </xf>
    <xf numFmtId="0" fontId="9" fillId="0" borderId="0" xfId="0" applyFont="1" applyProtection="1">
      <protection hidden="1"/>
    </xf>
    <xf numFmtId="0" fontId="10" fillId="0" borderId="0" xfId="0" applyFont="1" applyProtection="1">
      <protection hidden="1"/>
    </xf>
    <xf numFmtId="0" fontId="4" fillId="0" borderId="0" xfId="0" applyFont="1" applyProtection="1">
      <protection hidden="1"/>
    </xf>
    <xf numFmtId="0" fontId="11" fillId="5" borderId="1" xfId="0" applyFont="1" applyFill="1" applyBorder="1" applyProtection="1">
      <protection hidden="1"/>
    </xf>
    <xf numFmtId="0" fontId="12" fillId="5" borderId="2" xfId="0" applyFont="1" applyFill="1" applyBorder="1" applyProtection="1">
      <protection hidden="1"/>
    </xf>
    <xf numFmtId="0" fontId="12" fillId="5" borderId="3" xfId="0" applyFont="1" applyFill="1" applyBorder="1" applyProtection="1">
      <protection hidden="1"/>
    </xf>
    <xf numFmtId="0" fontId="11" fillId="5" borderId="4" xfId="0" applyFont="1" applyFill="1" applyBorder="1" applyProtection="1">
      <protection hidden="1"/>
    </xf>
    <xf numFmtId="0" fontId="12" fillId="5" borderId="5" xfId="0" applyFont="1" applyFill="1" applyBorder="1" applyProtection="1">
      <protection hidden="1"/>
    </xf>
    <xf numFmtId="0" fontId="12" fillId="5" borderId="6" xfId="0" applyFont="1" applyFill="1" applyBorder="1" applyProtection="1">
      <protection hidden="1"/>
    </xf>
    <xf numFmtId="0" fontId="13" fillId="0" borderId="0" xfId="0" applyFont="1" applyProtection="1">
      <protection hidden="1"/>
    </xf>
    <xf numFmtId="0" fontId="4" fillId="0" borderId="3" xfId="0" applyFont="1" applyBorder="1" applyProtection="1">
      <protection hidden="1"/>
    </xf>
    <xf numFmtId="0" fontId="2" fillId="0" borderId="8" xfId="0" applyFont="1" applyBorder="1" applyProtection="1">
      <protection hidden="1"/>
    </xf>
    <xf numFmtId="0" fontId="10" fillId="0" borderId="7" xfId="0" applyFont="1" applyBorder="1" applyProtection="1">
      <protection hidden="1"/>
    </xf>
    <xf numFmtId="0" fontId="4" fillId="0" borderId="8" xfId="0" applyFont="1" applyBorder="1" applyProtection="1">
      <protection hidden="1"/>
    </xf>
    <xf numFmtId="0" fontId="10" fillId="0" borderId="4" xfId="0" applyFont="1" applyBorder="1" applyProtection="1">
      <protection hidden="1"/>
    </xf>
    <xf numFmtId="0" fontId="4" fillId="0" borderId="6" xfId="0" applyFont="1" applyBorder="1" applyProtection="1">
      <protection hidden="1"/>
    </xf>
    <xf numFmtId="0" fontId="14" fillId="0" borderId="0" xfId="0" applyFont="1" applyProtection="1">
      <protection hidden="1"/>
    </xf>
    <xf numFmtId="0" fontId="15" fillId="0" borderId="0" xfId="0" applyFont="1" applyProtection="1">
      <protection hidden="1"/>
    </xf>
    <xf numFmtId="166" fontId="2" fillId="0" borderId="0" xfId="0" applyNumberFormat="1" applyFont="1" applyProtection="1">
      <protection hidden="1"/>
    </xf>
    <xf numFmtId="11" fontId="2" fillId="0" borderId="0" xfId="0" applyNumberFormat="1" applyFont="1" applyProtection="1">
      <protection hidden="1"/>
    </xf>
    <xf numFmtId="0" fontId="0" fillId="7" borderId="0" xfId="0" applyFill="1" applyAlignment="1">
      <alignment horizontal="right"/>
    </xf>
    <xf numFmtId="0" fontId="0" fillId="8" borderId="0" xfId="0" applyFill="1"/>
    <xf numFmtId="0" fontId="0" fillId="9" borderId="0" xfId="0" applyFill="1"/>
    <xf numFmtId="0" fontId="0" fillId="10" borderId="0" xfId="0" applyFill="1"/>
    <xf numFmtId="166" fontId="0" fillId="0" borderId="0" xfId="0" applyNumberFormat="1"/>
    <xf numFmtId="2" fontId="0" fillId="11" borderId="0" xfId="0" applyNumberFormat="1" applyFill="1"/>
    <xf numFmtId="4" fontId="0" fillId="0" borderId="0" xfId="0" applyNumberFormat="1"/>
    <xf numFmtId="11" fontId="0" fillId="0" borderId="0" xfId="0" applyNumberFormat="1"/>
    <xf numFmtId="2" fontId="0" fillId="0" borderId="0" xfId="0" applyNumberFormat="1"/>
    <xf numFmtId="0" fontId="17" fillId="8" borderId="9" xfId="0" applyFont="1" applyFill="1" applyBorder="1" applyAlignment="1">
      <alignment horizontal="right"/>
    </xf>
    <xf numFmtId="41" fontId="17" fillId="8" borderId="10" xfId="0" applyNumberFormat="1" applyFont="1" applyFill="1" applyBorder="1"/>
    <xf numFmtId="3" fontId="17" fillId="8" borderId="10" xfId="0" applyNumberFormat="1" applyFont="1" applyFill="1" applyBorder="1"/>
    <xf numFmtId="11" fontId="17" fillId="8" borderId="10" xfId="0" applyNumberFormat="1" applyFont="1" applyFill="1" applyBorder="1"/>
    <xf numFmtId="165" fontId="17" fillId="8" borderId="10" xfId="0" applyNumberFormat="1" applyFont="1" applyFill="1" applyBorder="1"/>
    <xf numFmtId="0" fontId="17" fillId="8" borderId="9" xfId="0" applyFont="1" applyFill="1" applyBorder="1"/>
    <xf numFmtId="0" fontId="17" fillId="8" borderId="10" xfId="0" applyFont="1" applyFill="1" applyBorder="1"/>
    <xf numFmtId="166" fontId="17" fillId="8" borderId="10" xfId="0" applyNumberFormat="1" applyFont="1" applyFill="1" applyBorder="1"/>
    <xf numFmtId="4" fontId="17" fillId="8" borderId="10" xfId="0" applyNumberFormat="1" applyFont="1" applyFill="1" applyBorder="1"/>
    <xf numFmtId="0" fontId="18" fillId="0" borderId="0" xfId="0" applyFont="1" applyProtection="1">
      <protection hidden="1"/>
    </xf>
    <xf numFmtId="169" fontId="2" fillId="0" borderId="0" xfId="0" applyNumberFormat="1" applyFont="1" applyProtection="1">
      <protection hidden="1"/>
    </xf>
    <xf numFmtId="164" fontId="13" fillId="0" borderId="0" xfId="0" applyNumberFormat="1" applyFont="1" applyProtection="1">
      <protection hidden="1"/>
    </xf>
    <xf numFmtId="0" fontId="23" fillId="0" borderId="0" xfId="0" applyFont="1" applyProtection="1">
      <protection hidden="1"/>
    </xf>
    <xf numFmtId="0" fontId="0" fillId="0" borderId="0" xfId="0" applyProtection="1">
      <protection hidden="1"/>
    </xf>
    <xf numFmtId="0" fontId="23" fillId="6" borderId="0" xfId="0" applyFont="1" applyFill="1" applyAlignment="1" applyProtection="1">
      <alignment horizontal="center"/>
      <protection locked="0"/>
    </xf>
    <xf numFmtId="1" fontId="4" fillId="3" borderId="0" xfId="0" applyNumberFormat="1" applyFont="1" applyFill="1" applyAlignment="1" applyProtection="1">
      <alignment horizontal="center"/>
      <protection hidden="1"/>
    </xf>
    <xf numFmtId="0" fontId="18" fillId="2" borderId="0" xfId="0" applyFont="1" applyFill="1" applyAlignment="1" applyProtection="1">
      <alignment horizontal="center"/>
      <protection locked="0"/>
    </xf>
    <xf numFmtId="2" fontId="4" fillId="14" borderId="0" xfId="0" applyNumberFormat="1" applyFont="1" applyFill="1" applyAlignment="1" applyProtection="1">
      <alignment horizontal="center"/>
      <protection hidden="1"/>
    </xf>
    <xf numFmtId="166" fontId="4" fillId="3" borderId="0" xfId="0" applyNumberFormat="1" applyFont="1" applyFill="1" applyAlignment="1" applyProtection="1">
      <alignment horizontal="center"/>
      <protection hidden="1"/>
    </xf>
    <xf numFmtId="2" fontId="4" fillId="15" borderId="0" xfId="0" applyNumberFormat="1" applyFont="1" applyFill="1" applyAlignment="1" applyProtection="1">
      <alignment horizontal="center"/>
      <protection hidden="1"/>
    </xf>
    <xf numFmtId="166" fontId="13" fillId="0" borderId="0" xfId="0" applyNumberFormat="1" applyFont="1" applyAlignment="1" applyProtection="1">
      <alignment horizontal="center"/>
      <protection hidden="1"/>
    </xf>
    <xf numFmtId="2" fontId="13" fillId="0" borderId="0" xfId="0" applyNumberFormat="1" applyFont="1" applyAlignment="1" applyProtection="1">
      <alignment horizontal="center"/>
      <protection hidden="1"/>
    </xf>
    <xf numFmtId="3" fontId="4" fillId="0" borderId="0" xfId="0" applyNumberFormat="1" applyFont="1" applyAlignment="1" applyProtection="1">
      <alignment horizontal="center"/>
      <protection hidden="1"/>
    </xf>
    <xf numFmtId="0" fontId="5" fillId="0" borderId="0" xfId="0" applyFont="1" applyProtection="1">
      <protection hidden="1"/>
    </xf>
    <xf numFmtId="0" fontId="9" fillId="0" borderId="0" xfId="0" applyFont="1"/>
    <xf numFmtId="0" fontId="4" fillId="0" borderId="0" xfId="0" applyFont="1" applyAlignment="1" applyProtection="1">
      <alignment horizontal="center"/>
      <protection hidden="1"/>
    </xf>
    <xf numFmtId="0" fontId="23" fillId="0" borderId="0" xfId="0" applyFont="1" applyAlignment="1" applyProtection="1">
      <alignment horizontal="center"/>
      <protection hidden="1"/>
    </xf>
    <xf numFmtId="168" fontId="4" fillId="14" borderId="0" xfId="0" applyNumberFormat="1" applyFont="1" applyFill="1" applyAlignment="1" applyProtection="1">
      <alignment horizontal="center"/>
      <protection hidden="1"/>
    </xf>
    <xf numFmtId="168" fontId="4" fillId="15" borderId="0" xfId="0" applyNumberFormat="1" applyFont="1" applyFill="1" applyAlignment="1" applyProtection="1">
      <alignment horizontal="center"/>
      <protection hidden="1"/>
    </xf>
    <xf numFmtId="0" fontId="4" fillId="15" borderId="0" xfId="0" applyFont="1" applyFill="1" applyAlignment="1" applyProtection="1">
      <alignment horizontal="center"/>
      <protection hidden="1"/>
    </xf>
    <xf numFmtId="168" fontId="23" fillId="6" borderId="0" xfId="0" applyNumberFormat="1" applyFont="1" applyFill="1" applyAlignment="1" applyProtection="1">
      <alignment horizontal="center"/>
      <protection locked="0" hidden="1"/>
    </xf>
    <xf numFmtId="0" fontId="23" fillId="13" borderId="0" xfId="0" applyFont="1" applyFill="1" applyAlignment="1" applyProtection="1">
      <alignment horizontal="center"/>
      <protection locked="0" hidden="1"/>
    </xf>
    <xf numFmtId="0" fontId="4" fillId="2" borderId="0" xfId="0" applyFont="1" applyFill="1" applyAlignment="1" applyProtection="1">
      <alignment horizontal="center"/>
      <protection locked="0"/>
    </xf>
    <xf numFmtId="167" fontId="4" fillId="3" borderId="0" xfId="0" applyNumberFormat="1" applyFont="1" applyFill="1" applyAlignment="1" applyProtection="1">
      <alignment horizontal="center"/>
      <protection hidden="1"/>
    </xf>
    <xf numFmtId="165" fontId="4" fillId="3" borderId="0" xfId="0" applyNumberFormat="1" applyFont="1" applyFill="1" applyAlignment="1" applyProtection="1">
      <alignment horizontal="center"/>
      <protection hidden="1"/>
    </xf>
    <xf numFmtId="0" fontId="4" fillId="2" borderId="2" xfId="0" applyFont="1" applyFill="1" applyBorder="1" applyAlignment="1" applyProtection="1">
      <alignment horizontal="center"/>
      <protection locked="0"/>
    </xf>
    <xf numFmtId="167" fontId="4" fillId="3" borderId="5" xfId="0" applyNumberFormat="1" applyFont="1" applyFill="1" applyBorder="1" applyAlignment="1" applyProtection="1">
      <alignment horizontal="center"/>
      <protection hidden="1"/>
    </xf>
    <xf numFmtId="2" fontId="4" fillId="3" borderId="0" xfId="0" applyNumberFormat="1" applyFont="1" applyFill="1" applyAlignment="1" applyProtection="1">
      <alignment horizontal="center"/>
      <protection hidden="1"/>
    </xf>
    <xf numFmtId="168" fontId="4" fillId="6" borderId="0" xfId="0" applyNumberFormat="1" applyFont="1" applyFill="1" applyAlignment="1" applyProtection="1">
      <alignment horizontal="center"/>
      <protection locked="0"/>
    </xf>
    <xf numFmtId="0" fontId="2" fillId="0" borderId="11" xfId="0" applyFont="1" applyBorder="1" applyProtection="1">
      <protection hidden="1"/>
    </xf>
    <xf numFmtId="0" fontId="25" fillId="0" borderId="0" xfId="0" applyFont="1" applyProtection="1">
      <protection hidden="1"/>
    </xf>
    <xf numFmtId="170" fontId="18" fillId="2" borderId="0" xfId="0" applyNumberFormat="1" applyFont="1" applyFill="1" applyAlignment="1" applyProtection="1">
      <alignment horizontal="center"/>
      <protection locked="0"/>
    </xf>
    <xf numFmtId="170" fontId="4" fillId="3" borderId="0" xfId="0" applyNumberFormat="1" applyFont="1" applyFill="1" applyAlignment="1" applyProtection="1">
      <alignment horizontal="center"/>
      <protection hidden="1"/>
    </xf>
    <xf numFmtId="0" fontId="16" fillId="0" borderId="0" xfId="0" applyFont="1" applyAlignment="1" applyProtection="1">
      <alignment horizontal="center"/>
      <protection hidden="1"/>
    </xf>
    <xf numFmtId="0" fontId="16" fillId="0" borderId="0" xfId="0" applyFont="1" applyProtection="1">
      <protection hidden="1"/>
    </xf>
    <xf numFmtId="2" fontId="4" fillId="0" borderId="0" xfId="0" applyNumberFormat="1" applyFont="1" applyAlignment="1" applyProtection="1">
      <alignment horizontal="center"/>
      <protection hidden="1"/>
    </xf>
    <xf numFmtId="4" fontId="4" fillId="0" borderId="0" xfId="0" applyNumberFormat="1" applyFont="1" applyAlignment="1" applyProtection="1">
      <alignment horizontal="center"/>
      <protection hidden="1"/>
    </xf>
    <xf numFmtId="0" fontId="23" fillId="0" borderId="1" xfId="0" applyFont="1" applyBorder="1" applyProtection="1">
      <protection hidden="1"/>
    </xf>
    <xf numFmtId="0" fontId="23" fillId="0" borderId="7" xfId="0" applyFont="1" applyBorder="1" applyProtection="1">
      <protection hidden="1"/>
    </xf>
    <xf numFmtId="0" fontId="0" fillId="0" borderId="0" xfId="0" applyAlignment="1">
      <alignment horizontal="center"/>
    </xf>
    <xf numFmtId="2" fontId="0" fillId="11" borderId="0" xfId="0" applyNumberFormat="1" applyFill="1" applyAlignment="1">
      <alignment horizontal="center"/>
    </xf>
    <xf numFmtId="0" fontId="23" fillId="2" borderId="0" xfId="0" applyFont="1" applyFill="1" applyAlignment="1" applyProtection="1">
      <alignment horizontal="center"/>
      <protection locked="0"/>
    </xf>
    <xf numFmtId="166" fontId="4" fillId="0" borderId="0" xfId="0" applyNumberFormat="1" applyFont="1" applyAlignment="1" applyProtection="1">
      <alignment horizontal="center"/>
      <protection hidden="1"/>
    </xf>
    <xf numFmtId="0" fontId="15" fillId="0" borderId="0" xfId="0" applyFont="1" applyAlignment="1" applyProtection="1">
      <alignment horizontal="center"/>
      <protection hidden="1"/>
    </xf>
    <xf numFmtId="0" fontId="23" fillId="0" borderId="0" xfId="0" applyFont="1" applyAlignment="1" applyProtection="1">
      <alignment horizontal="left"/>
      <protection hidden="1"/>
    </xf>
    <xf numFmtId="0" fontId="0" fillId="11" borderId="0" xfId="0" applyFill="1" applyAlignment="1">
      <alignment horizontal="center"/>
    </xf>
    <xf numFmtId="4" fontId="4" fillId="3" borderId="0" xfId="0" applyNumberFormat="1" applyFont="1" applyFill="1" applyAlignment="1" applyProtection="1">
      <alignment horizontal="center"/>
      <protection hidden="1"/>
    </xf>
    <xf numFmtId="0" fontId="13" fillId="0" borderId="0" xfId="0" applyFont="1" applyAlignment="1" applyProtection="1">
      <alignment horizontal="center"/>
      <protection hidden="1"/>
    </xf>
    <xf numFmtId="1" fontId="4" fillId="15" borderId="0" xfId="0" applyNumberFormat="1" applyFont="1" applyFill="1" applyAlignment="1" applyProtection="1">
      <alignment horizontal="center" vertical="center"/>
      <protection hidden="1"/>
    </xf>
    <xf numFmtId="2" fontId="23" fillId="6" borderId="0" xfId="0" applyNumberFormat="1" applyFont="1" applyFill="1" applyAlignment="1" applyProtection="1">
      <alignment horizontal="center"/>
      <protection locked="0"/>
    </xf>
    <xf numFmtId="0" fontId="27" fillId="16" borderId="0" xfId="0" applyFont="1" applyFill="1" applyProtection="1">
      <protection hidden="1"/>
    </xf>
    <xf numFmtId="170" fontId="0" fillId="0" borderId="0" xfId="0" applyNumberFormat="1"/>
    <xf numFmtId="0" fontId="0" fillId="6" borderId="0" xfId="0" applyFill="1"/>
    <xf numFmtId="4" fontId="22" fillId="14" borderId="0" xfId="0" applyNumberFormat="1" applyFont="1" applyFill="1" applyAlignment="1" applyProtection="1">
      <alignment horizontal="center"/>
      <protection hidden="1"/>
    </xf>
    <xf numFmtId="2" fontId="22" fillId="14" borderId="0" xfId="0" applyNumberFormat="1" applyFont="1" applyFill="1" applyAlignment="1" applyProtection="1">
      <alignment horizontal="center"/>
      <protection hidden="1"/>
    </xf>
    <xf numFmtId="0" fontId="3" fillId="0" borderId="0" xfId="0" applyFont="1" applyAlignment="1" applyProtection="1">
      <alignment horizontal="center"/>
      <protection hidden="1"/>
    </xf>
    <xf numFmtId="0" fontId="28" fillId="0" borderId="0" xfId="0" applyFont="1" applyProtection="1">
      <protection hidden="1"/>
    </xf>
    <xf numFmtId="0" fontId="28" fillId="4" borderId="0" xfId="0" applyFont="1" applyFill="1" applyProtection="1">
      <protection hidden="1"/>
    </xf>
    <xf numFmtId="166" fontId="4" fillId="3" borderId="5" xfId="0" applyNumberFormat="1" applyFont="1" applyFill="1" applyBorder="1" applyAlignment="1" applyProtection="1">
      <alignment horizontal="center"/>
      <protection hidden="1"/>
    </xf>
    <xf numFmtId="0" fontId="32" fillId="0" borderId="0" xfId="0" applyFont="1" applyProtection="1">
      <protection hidden="1"/>
    </xf>
    <xf numFmtId="0" fontId="5" fillId="0" borderId="0" xfId="0" applyFont="1" applyAlignment="1" applyProtection="1">
      <alignment horizontal="left"/>
      <protection hidden="1"/>
    </xf>
    <xf numFmtId="0" fontId="35" fillId="0" borderId="0" xfId="0" applyFont="1" applyAlignment="1">
      <alignment vertical="center"/>
    </xf>
    <xf numFmtId="0" fontId="35" fillId="0" borderId="0" xfId="0" applyFont="1"/>
    <xf numFmtId="0" fontId="31" fillId="0" borderId="0" xfId="0" applyFont="1"/>
    <xf numFmtId="0" fontId="8" fillId="0" borderId="0" xfId="0" applyFont="1" applyAlignment="1" applyProtection="1">
      <alignment horizontal="center"/>
      <protection hidden="1"/>
    </xf>
    <xf numFmtId="0" fontId="7" fillId="0" borderId="0" xfId="0" applyFont="1" applyAlignment="1" applyProtection="1">
      <alignment horizontal="left"/>
      <protection hidden="1"/>
    </xf>
    <xf numFmtId="0" fontId="34" fillId="0" borderId="0" xfId="1"/>
    <xf numFmtId="0" fontId="37" fillId="0" borderId="0" xfId="0" applyFont="1"/>
    <xf numFmtId="0" fontId="37" fillId="0" borderId="0" xfId="0" applyFont="1" applyAlignment="1">
      <alignment vertical="center"/>
    </xf>
    <xf numFmtId="0" fontId="38" fillId="0" borderId="0" xfId="1" applyFont="1" applyAlignment="1">
      <alignment vertical="center"/>
    </xf>
    <xf numFmtId="0" fontId="16" fillId="0" borderId="0" xfId="0" quotePrefix="1" applyFont="1" applyProtection="1">
      <protection hidden="1"/>
    </xf>
    <xf numFmtId="2" fontId="4" fillId="2" borderId="0" xfId="0" applyNumberFormat="1" applyFont="1" applyFill="1" applyAlignment="1" applyProtection="1">
      <alignment horizontal="center"/>
      <protection locked="0"/>
    </xf>
    <xf numFmtId="1" fontId="22" fillId="6" borderId="0" xfId="0" applyNumberFormat="1" applyFont="1" applyFill="1" applyAlignment="1" applyProtection="1">
      <alignment horizontal="center"/>
      <protection locked="0"/>
    </xf>
    <xf numFmtId="1" fontId="4" fillId="6" borderId="0" xfId="0" applyNumberFormat="1" applyFont="1" applyFill="1" applyAlignment="1" applyProtection="1">
      <alignment horizontal="center"/>
      <protection locked="0"/>
    </xf>
    <xf numFmtId="0" fontId="16" fillId="0" borderId="0" xfId="0" applyFont="1" applyAlignment="1" applyProtection="1">
      <alignment horizontal="center" vertical="center"/>
      <protection hidden="1"/>
    </xf>
    <xf numFmtId="168" fontId="4" fillId="2" borderId="0" xfId="0" applyNumberFormat="1" applyFont="1" applyFill="1" applyAlignment="1" applyProtection="1">
      <alignment horizontal="center"/>
      <protection locked="0"/>
    </xf>
    <xf numFmtId="168" fontId="4" fillId="3" borderId="0" xfId="0" applyNumberFormat="1" applyFont="1" applyFill="1" applyAlignment="1" applyProtection="1">
      <alignment horizontal="center"/>
      <protection hidden="1"/>
    </xf>
    <xf numFmtId="168" fontId="23" fillId="6" borderId="0" xfId="0" applyNumberFormat="1" applyFont="1" applyFill="1" applyAlignment="1" applyProtection="1">
      <alignment horizontal="center"/>
      <protection locked="0"/>
    </xf>
    <xf numFmtId="0" fontId="32" fillId="0" borderId="0" xfId="0" applyFont="1" applyAlignment="1" applyProtection="1">
      <alignment horizontal="left"/>
      <protection hidden="1"/>
    </xf>
    <xf numFmtId="0" fontId="23" fillId="0" borderId="0" xfId="0" applyFont="1" applyAlignment="1" applyProtection="1">
      <alignment horizontal="center" vertical="center"/>
      <protection hidden="1"/>
    </xf>
    <xf numFmtId="0" fontId="5" fillId="4" borderId="0" xfId="0" applyFont="1" applyFill="1" applyAlignment="1" applyProtection="1">
      <alignment horizontal="left"/>
      <protection hidden="1"/>
    </xf>
    <xf numFmtId="0" fontId="33" fillId="0" borderId="0" xfId="0" applyFont="1" applyAlignment="1" applyProtection="1">
      <alignment horizontal="center"/>
      <protection hidden="1"/>
    </xf>
    <xf numFmtId="0" fontId="28" fillId="0" borderId="0" xfId="0" applyFont="1" applyAlignment="1" applyProtection="1">
      <alignment horizontal="center"/>
      <protection hidden="1"/>
    </xf>
    <xf numFmtId="0" fontId="32" fillId="0" borderId="0" xfId="0" applyFont="1" applyAlignment="1" applyProtection="1">
      <alignment horizontal="center"/>
      <protection hidden="1"/>
    </xf>
    <xf numFmtId="0" fontId="3" fillId="0" borderId="0" xfId="0" applyFont="1" applyAlignment="1" applyProtection="1">
      <alignment horizontal="center"/>
      <protection hidden="1"/>
    </xf>
    <xf numFmtId="0" fontId="7" fillId="0" borderId="0" xfId="0" applyFont="1" applyAlignment="1" applyProtection="1">
      <alignment horizontal="left"/>
      <protection hidden="1"/>
    </xf>
    <xf numFmtId="0" fontId="8" fillId="2" borderId="0" xfId="0" applyFont="1" applyFill="1" applyAlignment="1" applyProtection="1">
      <alignment horizontal="center"/>
      <protection hidden="1"/>
    </xf>
    <xf numFmtId="0" fontId="8" fillId="3" borderId="0" xfId="0" applyFont="1" applyFill="1" applyAlignment="1" applyProtection="1">
      <alignment horizontal="center"/>
      <protection hidden="1"/>
    </xf>
    <xf numFmtId="0" fontId="17" fillId="12" borderId="9" xfId="0" applyFont="1" applyFill="1" applyBorder="1" applyAlignment="1">
      <alignment horizontal="center"/>
    </xf>
    <xf numFmtId="0" fontId="0" fillId="12" borderId="10" xfId="0" applyFill="1" applyBorder="1"/>
    <xf numFmtId="168" fontId="4" fillId="0" borderId="0" xfId="0" applyNumberFormat="1" applyFont="1" applyFill="1" applyAlignment="1" applyProtection="1">
      <alignment horizontal="center"/>
      <protection hidden="1"/>
    </xf>
    <xf numFmtId="0" fontId="5" fillId="0" borderId="0" xfId="0" applyFont="1" applyFill="1" applyAlignment="1" applyProtection="1">
      <alignment horizontal="left"/>
      <protection hidden="1"/>
    </xf>
  </cellXfs>
  <cellStyles count="2">
    <cellStyle name="Hyperlink" xfId="1" builtinId="8"/>
    <cellStyle name="Normal" xfId="0" builtinId="0"/>
  </cellStyles>
  <dxfs count="0"/>
  <tableStyles count="0" defaultTableStyle="TableStyleMedium9" defaultPivotStyle="PivotStyleLight16"/>
  <colors>
    <mruColors>
      <color rgb="FF00FFFF"/>
      <color rgb="FF1900AC"/>
      <color rgb="FF002A7E"/>
      <color rgb="FF1903BD"/>
      <color rgb="FFFF99CC"/>
      <color rgb="FF0000FF"/>
      <color rgb="FFEE96D1"/>
      <color rgb="FFC00000"/>
      <color rgb="FF7FEE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a:pPr>
            <a:r>
              <a:rPr lang="en-US"/>
              <a:t> </a:t>
            </a:r>
          </a:p>
        </c:rich>
      </c:tx>
      <c:overlay val="0"/>
    </c:title>
    <c:autoTitleDeleted val="0"/>
    <c:plotArea>
      <c:layout>
        <c:manualLayout>
          <c:layoutTarget val="inner"/>
          <c:xMode val="edge"/>
          <c:yMode val="edge"/>
          <c:x val="0.15407507579558088"/>
          <c:y val="6.8195047094930683E-2"/>
          <c:w val="0.77217586028894114"/>
          <c:h val="0.7664547976483026"/>
        </c:manualLayout>
      </c:layout>
      <c:scatterChart>
        <c:scatterStyle val="smoothMarker"/>
        <c:varyColors val="0"/>
        <c:ser>
          <c:idx val="0"/>
          <c:order val="0"/>
          <c:tx>
            <c:strRef>
              <c:f>Sheet3!$C$6</c:f>
              <c:strCache>
                <c:ptCount val="1"/>
                <c:pt idx="0">
                  <c:v>100% load</c:v>
                </c:pt>
              </c:strCache>
            </c:strRef>
          </c:tx>
          <c:marker>
            <c:symbol val="none"/>
          </c:marker>
          <c:xVal>
            <c:numRef>
              <c:f>Sheet3!$A$8:$A$133</c:f>
              <c:numCache>
                <c:formatCode>#,##0.00</c:formatCode>
                <c:ptCount val="126"/>
                <c:pt idx="0">
                  <c:v>189.50963918874072</c:v>
                </c:pt>
                <c:pt idx="1">
                  <c:v>193.03288643089428</c:v>
                </c:pt>
                <c:pt idx="2">
                  <c:v>196.62163572973731</c:v>
                </c:pt>
                <c:pt idx="3">
                  <c:v>200.27710485942407</c:v>
                </c:pt>
                <c:pt idx="4">
                  <c:v>204.00053423422068</c:v>
                </c:pt>
                <c:pt idx="5">
                  <c:v>207.79318732941624</c:v>
                </c:pt>
                <c:pt idx="6">
                  <c:v>211.65635111005921</c:v>
                </c:pt>
                <c:pt idx="7">
                  <c:v>215.59133646766472</c:v>
                </c:pt>
                <c:pt idx="8">
                  <c:v>219.59947866504075</c:v>
                </c:pt>
                <c:pt idx="9">
                  <c:v>223.68213778938429</c:v>
                </c:pt>
                <c:pt idx="10">
                  <c:v>227.84069921380117</c:v>
                </c:pt>
                <c:pt idx="11">
                  <c:v>232.07657406740626</c:v>
                </c:pt>
                <c:pt idx="12">
                  <c:v>236.39119971416341</c:v>
                </c:pt>
                <c:pt idx="13">
                  <c:v>240.78604024062767</c:v>
                </c:pt>
                <c:pt idx="14">
                  <c:v>245.26258695275538</c:v>
                </c:pt>
                <c:pt idx="15">
                  <c:v>249.82235888195063</c:v>
                </c:pt>
                <c:pt idx="16">
                  <c:v>254.46690330051982</c:v>
                </c:pt>
                <c:pt idx="17">
                  <c:v>259.19779624670923</c:v>
                </c:pt>
                <c:pt idx="18">
                  <c:v>264.01664305950374</c:v>
                </c:pt>
                <c:pt idx="19">
                  <c:v>268.92507892336823</c:v>
                </c:pt>
                <c:pt idx="20">
                  <c:v>273.92476942311657</c:v>
                </c:pt>
                <c:pt idx="21">
                  <c:v>279.0174111090962</c:v>
                </c:pt>
                <c:pt idx="22">
                  <c:v>284.20473207288046</c:v>
                </c:pt>
                <c:pt idx="23">
                  <c:v>289.4884925336637</c:v>
                </c:pt>
                <c:pt idx="24">
                  <c:v>294.87048543555835</c:v>
                </c:pt>
                <c:pt idx="25">
                  <c:v>300.35253705599661</c:v>
                </c:pt>
                <c:pt idx="26">
                  <c:v>305.93650762544314</c:v>
                </c:pt>
                <c:pt idx="27">
                  <c:v>311.62429195862904</c:v>
                </c:pt>
                <c:pt idx="28">
                  <c:v>317.41782009752131</c:v>
                </c:pt>
                <c:pt idx="29">
                  <c:v>323.31905796624619</c:v>
                </c:pt>
                <c:pt idx="30">
                  <c:v>329.33000803818817</c:v>
                </c:pt>
                <c:pt idx="31">
                  <c:v>335.45271001549156</c:v>
                </c:pt>
                <c:pt idx="32">
                  <c:v>341.68924152119467</c:v>
                </c:pt>
                <c:pt idx="33">
                  <c:v>348.04171880423206</c:v>
                </c:pt>
                <c:pt idx="34">
                  <c:v>354.51229745754335</c:v>
                </c:pt>
                <c:pt idx="35">
                  <c:v>361.10317314953306</c:v>
                </c:pt>
                <c:pt idx="36">
                  <c:v>367.81658236912898</c:v>
                </c:pt>
                <c:pt idx="37">
                  <c:v>374.65480318469247</c:v>
                </c:pt>
                <c:pt idx="38">
                  <c:v>381.62015601703786</c:v>
                </c:pt>
                <c:pt idx="39">
                  <c:v>388.71500442682321</c:v>
                </c:pt>
                <c:pt idx="40">
                  <c:v>395.94175591658006</c:v>
                </c:pt>
                <c:pt idx="41">
                  <c:v>403.30286274765365</c:v>
                </c:pt>
                <c:pt idx="42">
                  <c:v>410.80082277233151</c:v>
                </c:pt>
                <c:pt idx="43">
                  <c:v>418.43818028144244</c:v>
                </c:pt>
                <c:pt idx="44">
                  <c:v>426.21752686771327</c:v>
                </c:pt>
                <c:pt idx="45">
                  <c:v>434.14150230517691</c:v>
                </c:pt>
                <c:pt idx="46">
                  <c:v>442.21279544492972</c:v>
                </c:pt>
                <c:pt idx="47">
                  <c:v>450.43414512754219</c:v>
                </c:pt>
                <c:pt idx="48">
                  <c:v>458.80834111243274</c:v>
                </c:pt>
                <c:pt idx="49">
                  <c:v>467.3382250245196</c:v>
                </c:pt>
                <c:pt idx="50">
                  <c:v>476.02669131847261</c:v>
                </c:pt>
                <c:pt idx="51">
                  <c:v>484.87668826089163</c:v>
                </c:pt>
                <c:pt idx="52">
                  <c:v>493.89121893074491</c:v>
                </c:pt>
                <c:pt idx="53">
                  <c:v>503.07334223840718</c:v>
                </c:pt>
                <c:pt idx="54">
                  <c:v>512.4261739636429</c:v>
                </c:pt>
                <c:pt idx="55">
                  <c:v>521.95288781288741</c:v>
                </c:pt>
                <c:pt idx="56">
                  <c:v>531.65671649618378</c:v>
                </c:pt>
                <c:pt idx="57">
                  <c:v>541.54095282414187</c:v>
                </c:pt>
                <c:pt idx="58">
                  <c:v>551.60895082529169</c:v>
                </c:pt>
                <c:pt idx="59">
                  <c:v>561.86412688420899</c:v>
                </c:pt>
                <c:pt idx="60">
                  <c:v>572.30996090080089</c:v>
                </c:pt>
                <c:pt idx="61">
                  <c:v>582.94999747114412</c:v>
                </c:pt>
                <c:pt idx="62">
                  <c:v>593.78784709027661</c:v>
                </c:pt>
                <c:pt idx="63">
                  <c:v>604.82718737735058</c:v>
                </c:pt>
                <c:pt idx="64">
                  <c:v>616.071764323563</c:v>
                </c:pt>
                <c:pt idx="65">
                  <c:v>627.5253935632868</c:v>
                </c:pt>
                <c:pt idx="66">
                  <c:v>639.19196166883432</c:v>
                </c:pt>
                <c:pt idx="67">
                  <c:v>651.07542746929187</c:v>
                </c:pt>
                <c:pt idx="68">
                  <c:v>663.17982339387345</c:v>
                </c:pt>
                <c:pt idx="69">
                  <c:v>675.50925684024969</c:v>
                </c:pt>
                <c:pt idx="70">
                  <c:v>688.06791156831491</c:v>
                </c:pt>
                <c:pt idx="71">
                  <c:v>700.8600491198672</c:v>
                </c:pt>
                <c:pt idx="72">
                  <c:v>713.89001026468202</c:v>
                </c:pt>
                <c:pt idx="73">
                  <c:v>727.16221647347015</c:v>
                </c:pt>
                <c:pt idx="74">
                  <c:v>740.68117141822017</c:v>
                </c:pt>
                <c:pt idx="75">
                  <c:v>754.4514625004341</c:v>
                </c:pt>
                <c:pt idx="76">
                  <c:v>768.47776240777569</c:v>
                </c:pt>
                <c:pt idx="77">
                  <c:v>782.76483069965809</c:v>
                </c:pt>
                <c:pt idx="78">
                  <c:v>797.31751542231052</c:v>
                </c:pt>
                <c:pt idx="79">
                  <c:v>812.14075475387097</c:v>
                </c:pt>
                <c:pt idx="80">
                  <c:v>827.23957868006357</c:v>
                </c:pt>
                <c:pt idx="81">
                  <c:v>842.61911070102883</c:v>
                </c:pt>
                <c:pt idx="82">
                  <c:v>858.28456956988646</c:v>
                </c:pt>
                <c:pt idx="83">
                  <c:v>874.24127106362084</c:v>
                </c:pt>
                <c:pt idx="84">
                  <c:v>890.49462978688894</c:v>
                </c:pt>
                <c:pt idx="85">
                  <c:v>907.05016100936416</c:v>
                </c:pt>
                <c:pt idx="86">
                  <c:v>923.91348253723845</c:v>
                </c:pt>
                <c:pt idx="87">
                  <c:v>941.09031661951883</c:v>
                </c:pt>
                <c:pt idx="88">
                  <c:v>958.58649188976403</c:v>
                </c:pt>
                <c:pt idx="89">
                  <c:v>976.40794534392114</c:v>
                </c:pt>
                <c:pt idx="90">
                  <c:v>994.56072435493286</c:v>
                </c:pt>
                <c:pt idx="91">
                  <c:v>1013.050988724799</c:v>
                </c:pt>
                <c:pt idx="92">
                  <c:v>1031.8850127747885</c:v>
                </c:pt>
                <c:pt idx="93">
                  <c:v>1051.0691874745119</c:v>
                </c:pt>
                <c:pt idx="94">
                  <c:v>1070.6100226105759</c:v>
                </c:pt>
                <c:pt idx="95">
                  <c:v>1090.5141489955561</c:v>
                </c:pt>
                <c:pt idx="96">
                  <c:v>1110.7883207180375</c:v>
                </c:pt>
                <c:pt idx="97">
                  <c:v>1131.4394174344875</c:v>
                </c:pt>
                <c:pt idx="98">
                  <c:v>1152.474446703736</c:v>
                </c:pt>
                <c:pt idx="99">
                  <c:v>1173.9005463648589</c:v>
                </c:pt>
                <c:pt idx="100">
                  <c:v>1195.7249869592679</c:v>
                </c:pt>
                <c:pt idx="101">
                  <c:v>1217.9551741978314</c:v>
                </c:pt>
                <c:pt idx="102">
                  <c:v>1240.5986514738629</c:v>
                </c:pt>
                <c:pt idx="103">
                  <c:v>1263.6631024228275</c:v>
                </c:pt>
                <c:pt idx="104">
                  <c:v>1287.1563535296395</c:v>
                </c:pt>
                <c:pt idx="105">
                  <c:v>1311.0863767844312</c:v>
                </c:pt>
                <c:pt idx="106">
                  <c:v>1335.4612923876966</c:v>
                </c:pt>
                <c:pt idx="107">
                  <c:v>1360.2893715057287</c:v>
                </c:pt>
                <c:pt idx="108">
                  <c:v>1385.5790390772825</c:v>
                </c:pt>
                <c:pt idx="109">
                  <c:v>1411.3388766724186</c:v>
                </c:pt>
                <c:pt idx="110">
                  <c:v>1437.577625404497</c:v>
                </c:pt>
                <c:pt idx="111">
                  <c:v>1464.3041888963078</c:v>
                </c:pt>
                <c:pt idx="112">
                  <c:v>1491.5276363013479</c:v>
                </c:pt>
                <c:pt idx="113">
                  <c:v>1519.257205381266</c:v>
                </c:pt>
                <c:pt idx="114">
                  <c:v>1547.5023056405223</c:v>
                </c:pt>
                <c:pt idx="115">
                  <c:v>1576.2725215193259</c:v>
                </c:pt>
                <c:pt idx="116">
                  <c:v>1605.5776156459331</c:v>
                </c:pt>
                <c:pt idx="117">
                  <c:v>1635.4275321494104</c:v>
                </c:pt>
                <c:pt idx="118">
                  <c:v>1665.8324000339867</c:v>
                </c:pt>
                <c:pt idx="119">
                  <c:v>1696.8025366161394</c:v>
                </c:pt>
                <c:pt idx="120">
                  <c:v>1728.3484510255798</c:v>
                </c:pt>
                <c:pt idx="121">
                  <c:v>1760.4808477713282</c:v>
                </c:pt>
                <c:pt idx="122">
                  <c:v>1793.2106303740857</c:v>
                </c:pt>
                <c:pt idx="123">
                  <c:v>1826.5489050661379</c:v>
                </c:pt>
                <c:pt idx="124">
                  <c:v>1860.5069845600447</c:v>
                </c:pt>
                <c:pt idx="125">
                  <c:v>1895.0963918873952</c:v>
                </c:pt>
              </c:numCache>
            </c:numRef>
          </c:xVal>
          <c:yVal>
            <c:numRef>
              <c:f>Sheet3!$C$8:$C$133</c:f>
              <c:numCache>
                <c:formatCode>0.00</c:formatCode>
                <c:ptCount val="126"/>
                <c:pt idx="0">
                  <c:v>1.4414255915912506</c:v>
                </c:pt>
                <c:pt idx="1">
                  <c:v>1.4526643595537483</c:v>
                </c:pt>
                <c:pt idx="2">
                  <c:v>1.46033657814769</c:v>
                </c:pt>
                <c:pt idx="3">
                  <c:v>1.4646457313427574</c:v>
                </c:pt>
                <c:pt idx="4">
                  <c:v>1.4658500014651843</c:v>
                </c:pt>
                <c:pt idx="5">
                  <c:v>1.4642455219480026</c:v>
                </c:pt>
                <c:pt idx="6">
                  <c:v>1.460150157660153</c:v>
                </c:pt>
                <c:pt idx="7">
                  <c:v>1.453888975967226</c:v>
                </c:pt>
                <c:pt idx="8">
                  <c:v>1.4457821346701263</c:v>
                </c:pt>
                <c:pt idx="9">
                  <c:v>1.4361354990382573</c:v>
                </c:pt>
                <c:pt idx="10">
                  <c:v>1.425233965552464</c:v>
                </c:pt>
                <c:pt idx="11">
                  <c:v>1.4133372381136826</c:v>
                </c:pt>
                <c:pt idx="12">
                  <c:v>1.4006776710647384</c:v>
                </c:pt>
                <c:pt idx="13">
                  <c:v>1.3874597447122277</c:v>
                </c:pt>
                <c:pt idx="14">
                  <c:v>1.373860749446161</c:v>
                </c:pt>
                <c:pt idx="15">
                  <c:v>1.360032301023872</c:v>
                </c:pt>
                <c:pt idx="16">
                  <c:v>1.3461023733336819</c:v>
                </c:pt>
                <c:pt idx="17">
                  <c:v>1.3321776025957663</c:v>
                </c:pt>
                <c:pt idx="18">
                  <c:v>1.3183456801533506</c:v>
                </c:pt>
                <c:pt idx="19">
                  <c:v>1.3046777054227261</c:v>
                </c:pt>
                <c:pt idx="20">
                  <c:v>1.2912304146775557</c:v>
                </c:pt>
                <c:pt idx="21">
                  <c:v>1.2780482353581635</c:v>
                </c:pt>
                <c:pt idx="22">
                  <c:v>1.2651651406695674</c:v>
                </c:pt>
                <c:pt idx="23">
                  <c:v>1.2526062968920171</c:v>
                </c:pt>
                <c:pt idx="24">
                  <c:v>1.2403895076426958</c:v>
                </c:pt>
                <c:pt idx="25">
                  <c:v>1.2285264667207829</c:v>
                </c:pt>
                <c:pt idx="26">
                  <c:v>1.2170238353404084</c:v>
                </c:pt>
                <c:pt idx="27">
                  <c:v>1.2058841614676017</c:v>
                </c:pt>
                <c:pt idx="28">
                  <c:v>1.1951066593662243</c:v>
                </c:pt>
                <c:pt idx="29">
                  <c:v>1.1846878668722363</c:v>
                </c:pt>
                <c:pt idx="30">
                  <c:v>1.1746221967503878</c:v>
                </c:pt>
                <c:pt idx="31">
                  <c:v>1.164902397017971</c:v>
                </c:pt>
                <c:pt idx="32">
                  <c:v>1.1555199335327757</c:v>
                </c:pt>
                <c:pt idx="33">
                  <c:v>1.1464653065572123</c:v>
                </c:pt>
                <c:pt idx="34">
                  <c:v>1.1377283115015422</c:v>
                </c:pt>
                <c:pt idx="35">
                  <c:v>1.1292982526576252</c:v>
                </c:pt>
                <c:pt idx="36">
                  <c:v>1.1211641174800466</c:v>
                </c:pt>
                <c:pt idx="37">
                  <c:v>1.1133147178590512</c:v>
                </c:pt>
                <c:pt idx="38">
                  <c:v>1.1057388038557412</c:v>
                </c:pt>
                <c:pt idx="39">
                  <c:v>1.0984251545255304</c:v>
                </c:pt>
                <c:pt idx="40">
                  <c:v>1.0913626497293074</c:v>
                </c:pt>
                <c:pt idx="41">
                  <c:v>1.0845403262104996</c:v>
                </c:pt>
                <c:pt idx="42">
                  <c:v>1.0779474206876385</c:v>
                </c:pt>
                <c:pt idx="43">
                  <c:v>1.0715734022640406</c:v>
                </c:pt>
                <c:pt idx="44">
                  <c:v>1.065407996077838</c:v>
                </c:pt>
                <c:pt idx="45">
                  <c:v>1.0594411997967832</c:v>
                </c:pt>
                <c:pt idx="46">
                  <c:v>1.0536632942943169</c:v>
                </c:pt>
                <c:pt idx="47">
                  <c:v>1.0480648496185481</c:v>
                </c:pt>
                <c:pt idx="48">
                  <c:v>1.0426367271774633</c:v>
                </c:pt>
                <c:pt idx="49">
                  <c:v>1.0373700789061038</c:v>
                </c:pt>
                <c:pt idx="50">
                  <c:v>1.0322563440497876</c:v>
                </c:pt>
                <c:pt idx="51">
                  <c:v>1.0272872440875329</c:v>
                </c:pt>
                <c:pt idx="52">
                  <c:v>1.0224547762281655</c:v>
                </c:pt>
                <c:pt idx="53">
                  <c:v>1.0177512058352369</c:v>
                </c:pt>
                <c:pt idx="54">
                  <c:v>1.0131690580732651</c:v>
                </c:pt>
                <c:pt idx="55">
                  <c:v>1.0087011090149594</c:v>
                </c:pt>
                <c:pt idx="56">
                  <c:v>1.0043403764051479</c:v>
                </c:pt>
                <c:pt idx="57">
                  <c:v>1.0000801102406491</c:v>
                </c:pt>
                <c:pt idx="58">
                  <c:v>0.99591378329513236</c:v>
                </c:pt>
                <c:pt idx="59">
                  <c:v>0.99183508169296275</c:v>
                </c:pt>
                <c:pt idx="60">
                  <c:v>0.98783789561537017</c:v>
                </c:pt>
                <c:pt idx="61">
                  <c:v>0.98391631020520876</c:v>
                </c:pt>
                <c:pt idx="62">
                  <c:v>0.98006459672253321</c:v>
                </c:pt>
                <c:pt idx="63">
                  <c:v>0.97627720399167583</c:v>
                </c:pt>
                <c:pt idx="64">
                  <c:v>0.97254875017107068</c:v>
                </c:pt>
                <c:pt idx="65">
                  <c:v>0.96887401486934288</c:v>
                </c:pt>
                <c:pt idx="66">
                  <c:v>0.96524793162490397</c:v>
                </c:pt>
                <c:pt idx="67">
                  <c:v>0.96166558076121833</c:v>
                </c:pt>
                <c:pt idx="68">
                  <c:v>0.95812218262578719</c:v>
                </c:pt>
                <c:pt idx="69">
                  <c:v>0.95461309121761106</c:v>
                </c:pt>
                <c:pt idx="70">
                  <c:v>0.95113378820525707</c:v>
                </c:pt>
                <c:pt idx="71">
                  <c:v>0.94767987733557502</c:v>
                </c:pt>
                <c:pt idx="72">
                  <c:v>0.94424707923145923</c:v>
                </c:pt>
                <c:pt idx="73">
                  <c:v>0.94083122657575458</c:v>
                </c:pt>
                <c:pt idx="74">
                  <c:v>0.93742825967740451</c:v>
                </c:pt>
                <c:pt idx="75">
                  <c:v>0.93403422241514611</c:v>
                </c:pt>
                <c:pt idx="76">
                  <c:v>0.93064525855343672</c:v>
                </c:pt>
                <c:pt idx="77">
                  <c:v>0.92725760842481164</c:v>
                </c:pt>
                <c:pt idx="78">
                  <c:v>0.92386760597247131</c:v>
                </c:pt>
                <c:pt idx="79">
                  <c:v>0.92047167614655157</c:v>
                </c:pt>
                <c:pt idx="80">
                  <c:v>0.91706633264723803</c:v>
                </c:pt>
                <c:pt idx="81">
                  <c:v>0.9136481760075843</c:v>
                </c:pt>
                <c:pt idx="82">
                  <c:v>0.91021389200860325</c:v>
                </c:pt>
                <c:pt idx="83">
                  <c:v>0.90676025041888897</c:v>
                </c:pt>
                <c:pt idx="84">
                  <c:v>0.90328410405067738</c:v>
                </c:pt>
                <c:pt idx="85">
                  <c:v>0.89978238812386557</c:v>
                </c:pt>
                <c:pt idx="86">
                  <c:v>0.89625211992908249</c:v>
                </c:pt>
                <c:pt idx="87">
                  <c:v>0.89269039878040124</c:v>
                </c:pt>
                <c:pt idx="88">
                  <c:v>0.88909440624774672</c:v>
                </c:pt>
                <c:pt idx="89">
                  <c:v>0.88546140665843798</c:v>
                </c:pt>
                <c:pt idx="90">
                  <c:v>0.88178874785663242</c:v>
                </c:pt>
                <c:pt idx="91">
                  <c:v>0.8780738622087203</c:v>
                </c:pt>
                <c:pt idx="92">
                  <c:v>0.87431426784191724</c:v>
                </c:pt>
                <c:pt idx="93">
                  <c:v>0.87050757010247359</c:v>
                </c:pt>
                <c:pt idx="94">
                  <c:v>0.86665146321902986</c:v>
                </c:pt>
                <c:pt idx="95">
                  <c:v>0.86274373215571065</c:v>
                </c:pt>
                <c:pt idx="96">
                  <c:v>0.85878225463859881</c:v>
                </c:pt>
                <c:pt idx="97">
                  <c:v>0.85476500333824112</c:v>
                </c:pt>
                <c:pt idx="98">
                  <c:v>0.85069004818983796</c:v>
                </c:pt>
                <c:pt idx="99">
                  <c:v>0.84655555883177047</c:v>
                </c:pt>
                <c:pt idx="100">
                  <c:v>0.84235980714214653</c:v>
                </c:pt>
                <c:pt idx="101">
                  <c:v>0.8381011698520644</c:v>
                </c:pt>
                <c:pt idx="102">
                  <c:v>0.83377813121339983</c:v>
                </c:pt>
                <c:pt idx="103">
                  <c:v>0.82938928569804482</c:v>
                </c:pt>
                <c:pt idx="104">
                  <c:v>0.82493334070475388</c:v>
                </c:pt>
                <c:pt idx="105">
                  <c:v>0.82040911924904947</c:v>
                </c:pt>
                <c:pt idx="106">
                  <c:v>0.81581556261104871</c:v>
                </c:pt>
                <c:pt idx="107">
                  <c:v>0.81115173291561837</c:v>
                </c:pt>
                <c:pt idx="108">
                  <c:v>0.80641681561892575</c:v>
                </c:pt>
                <c:pt idx="109">
                  <c:v>0.80161012187529612</c:v>
                </c:pt>
                <c:pt idx="110">
                  <c:v>0.79673109075827186</c:v>
                </c:pt>
                <c:pt idx="111">
                  <c:v>0.79177929130996128</c:v>
                </c:pt>
                <c:pt idx="112">
                  <c:v>0.78675442439314125</c:v>
                </c:pt>
                <c:pt idx="113">
                  <c:v>0.78165632432114174</c:v>
                </c:pt>
                <c:pt idx="114">
                  <c:v>0.7764849602413546</c:v>
                </c:pt>
                <c:pt idx="115">
                  <c:v>0.77124043724919622</c:v>
                </c:pt>
                <c:pt idx="116">
                  <c:v>0.76592299721059176</c:v>
                </c:pt>
                <c:pt idx="117">
                  <c:v>0.76053301927248673</c:v>
                </c:pt>
                <c:pt idx="118">
                  <c:v>0.75507102004255622</c:v>
                </c:pt>
                <c:pt idx="119">
                  <c:v>0.74953765342114431</c:v>
                </c:pt>
                <c:pt idx="120">
                  <c:v>0.74393371007053011</c:v>
                </c:pt>
                <c:pt idx="121">
                  <c:v>0.73826011650887602</c:v>
                </c:pt>
                <c:pt idx="122">
                  <c:v>0.73251793381861763</c:v>
                </c:pt>
                <c:pt idx="123">
                  <c:v>0.72670835596163175</c:v>
                </c:pt>
                <c:pt idx="124">
                  <c:v>0.72083270769621199</c:v>
                </c:pt>
                <c:pt idx="125">
                  <c:v>0.71489244209366798</c:v>
                </c:pt>
              </c:numCache>
            </c:numRef>
          </c:yVal>
          <c:smooth val="1"/>
          <c:extLst>
            <c:ext xmlns:c16="http://schemas.microsoft.com/office/drawing/2014/chart" uri="{C3380CC4-5D6E-409C-BE32-E72D297353CC}">
              <c16:uniqueId val="{00000000-657C-40E0-A28A-D63414F90475}"/>
            </c:ext>
          </c:extLst>
        </c:ser>
        <c:ser>
          <c:idx val="1"/>
          <c:order val="1"/>
          <c:tx>
            <c:strRef>
              <c:f>Sheet3!$D$6</c:f>
              <c:strCache>
                <c:ptCount val="1"/>
                <c:pt idx="0">
                  <c:v>80% load</c:v>
                </c:pt>
              </c:strCache>
            </c:strRef>
          </c:tx>
          <c:marker>
            <c:symbol val="none"/>
          </c:marker>
          <c:xVal>
            <c:numRef>
              <c:f>Sheet3!$A$8:$A$133</c:f>
              <c:numCache>
                <c:formatCode>#,##0.00</c:formatCode>
                <c:ptCount val="126"/>
                <c:pt idx="0">
                  <c:v>189.50963918874072</c:v>
                </c:pt>
                <c:pt idx="1">
                  <c:v>193.03288643089428</c:v>
                </c:pt>
                <c:pt idx="2">
                  <c:v>196.62163572973731</c:v>
                </c:pt>
                <c:pt idx="3">
                  <c:v>200.27710485942407</c:v>
                </c:pt>
                <c:pt idx="4">
                  <c:v>204.00053423422068</c:v>
                </c:pt>
                <c:pt idx="5">
                  <c:v>207.79318732941624</c:v>
                </c:pt>
                <c:pt idx="6">
                  <c:v>211.65635111005921</c:v>
                </c:pt>
                <c:pt idx="7">
                  <c:v>215.59133646766472</c:v>
                </c:pt>
                <c:pt idx="8">
                  <c:v>219.59947866504075</c:v>
                </c:pt>
                <c:pt idx="9">
                  <c:v>223.68213778938429</c:v>
                </c:pt>
                <c:pt idx="10">
                  <c:v>227.84069921380117</c:v>
                </c:pt>
                <c:pt idx="11">
                  <c:v>232.07657406740626</c:v>
                </c:pt>
                <c:pt idx="12">
                  <c:v>236.39119971416341</c:v>
                </c:pt>
                <c:pt idx="13">
                  <c:v>240.78604024062767</c:v>
                </c:pt>
                <c:pt idx="14">
                  <c:v>245.26258695275538</c:v>
                </c:pt>
                <c:pt idx="15">
                  <c:v>249.82235888195063</c:v>
                </c:pt>
                <c:pt idx="16">
                  <c:v>254.46690330051982</c:v>
                </c:pt>
                <c:pt idx="17">
                  <c:v>259.19779624670923</c:v>
                </c:pt>
                <c:pt idx="18">
                  <c:v>264.01664305950374</c:v>
                </c:pt>
                <c:pt idx="19">
                  <c:v>268.92507892336823</c:v>
                </c:pt>
                <c:pt idx="20">
                  <c:v>273.92476942311657</c:v>
                </c:pt>
                <c:pt idx="21">
                  <c:v>279.0174111090962</c:v>
                </c:pt>
                <c:pt idx="22">
                  <c:v>284.20473207288046</c:v>
                </c:pt>
                <c:pt idx="23">
                  <c:v>289.4884925336637</c:v>
                </c:pt>
                <c:pt idx="24">
                  <c:v>294.87048543555835</c:v>
                </c:pt>
                <c:pt idx="25">
                  <c:v>300.35253705599661</c:v>
                </c:pt>
                <c:pt idx="26">
                  <c:v>305.93650762544314</c:v>
                </c:pt>
                <c:pt idx="27">
                  <c:v>311.62429195862904</c:v>
                </c:pt>
                <c:pt idx="28">
                  <c:v>317.41782009752131</c:v>
                </c:pt>
                <c:pt idx="29">
                  <c:v>323.31905796624619</c:v>
                </c:pt>
                <c:pt idx="30">
                  <c:v>329.33000803818817</c:v>
                </c:pt>
                <c:pt idx="31">
                  <c:v>335.45271001549156</c:v>
                </c:pt>
                <c:pt idx="32">
                  <c:v>341.68924152119467</c:v>
                </c:pt>
                <c:pt idx="33">
                  <c:v>348.04171880423206</c:v>
                </c:pt>
                <c:pt idx="34">
                  <c:v>354.51229745754335</c:v>
                </c:pt>
                <c:pt idx="35">
                  <c:v>361.10317314953306</c:v>
                </c:pt>
                <c:pt idx="36">
                  <c:v>367.81658236912898</c:v>
                </c:pt>
                <c:pt idx="37">
                  <c:v>374.65480318469247</c:v>
                </c:pt>
                <c:pt idx="38">
                  <c:v>381.62015601703786</c:v>
                </c:pt>
                <c:pt idx="39">
                  <c:v>388.71500442682321</c:v>
                </c:pt>
                <c:pt idx="40">
                  <c:v>395.94175591658006</c:v>
                </c:pt>
                <c:pt idx="41">
                  <c:v>403.30286274765365</c:v>
                </c:pt>
                <c:pt idx="42">
                  <c:v>410.80082277233151</c:v>
                </c:pt>
                <c:pt idx="43">
                  <c:v>418.43818028144244</c:v>
                </c:pt>
                <c:pt idx="44">
                  <c:v>426.21752686771327</c:v>
                </c:pt>
                <c:pt idx="45">
                  <c:v>434.14150230517691</c:v>
                </c:pt>
                <c:pt idx="46">
                  <c:v>442.21279544492972</c:v>
                </c:pt>
                <c:pt idx="47">
                  <c:v>450.43414512754219</c:v>
                </c:pt>
                <c:pt idx="48">
                  <c:v>458.80834111243274</c:v>
                </c:pt>
                <c:pt idx="49">
                  <c:v>467.3382250245196</c:v>
                </c:pt>
                <c:pt idx="50">
                  <c:v>476.02669131847261</c:v>
                </c:pt>
                <c:pt idx="51">
                  <c:v>484.87668826089163</c:v>
                </c:pt>
                <c:pt idx="52">
                  <c:v>493.89121893074491</c:v>
                </c:pt>
                <c:pt idx="53">
                  <c:v>503.07334223840718</c:v>
                </c:pt>
                <c:pt idx="54">
                  <c:v>512.4261739636429</c:v>
                </c:pt>
                <c:pt idx="55">
                  <c:v>521.95288781288741</c:v>
                </c:pt>
                <c:pt idx="56">
                  <c:v>531.65671649618378</c:v>
                </c:pt>
                <c:pt idx="57">
                  <c:v>541.54095282414187</c:v>
                </c:pt>
                <c:pt idx="58">
                  <c:v>551.60895082529169</c:v>
                </c:pt>
                <c:pt idx="59">
                  <c:v>561.86412688420899</c:v>
                </c:pt>
                <c:pt idx="60">
                  <c:v>572.30996090080089</c:v>
                </c:pt>
                <c:pt idx="61">
                  <c:v>582.94999747114412</c:v>
                </c:pt>
                <c:pt idx="62">
                  <c:v>593.78784709027661</c:v>
                </c:pt>
                <c:pt idx="63">
                  <c:v>604.82718737735058</c:v>
                </c:pt>
                <c:pt idx="64">
                  <c:v>616.071764323563</c:v>
                </c:pt>
                <c:pt idx="65">
                  <c:v>627.5253935632868</c:v>
                </c:pt>
                <c:pt idx="66">
                  <c:v>639.19196166883432</c:v>
                </c:pt>
                <c:pt idx="67">
                  <c:v>651.07542746929187</c:v>
                </c:pt>
                <c:pt idx="68">
                  <c:v>663.17982339387345</c:v>
                </c:pt>
                <c:pt idx="69">
                  <c:v>675.50925684024969</c:v>
                </c:pt>
                <c:pt idx="70">
                  <c:v>688.06791156831491</c:v>
                </c:pt>
                <c:pt idx="71">
                  <c:v>700.8600491198672</c:v>
                </c:pt>
                <c:pt idx="72">
                  <c:v>713.89001026468202</c:v>
                </c:pt>
                <c:pt idx="73">
                  <c:v>727.16221647347015</c:v>
                </c:pt>
                <c:pt idx="74">
                  <c:v>740.68117141822017</c:v>
                </c:pt>
                <c:pt idx="75">
                  <c:v>754.4514625004341</c:v>
                </c:pt>
                <c:pt idx="76">
                  <c:v>768.47776240777569</c:v>
                </c:pt>
                <c:pt idx="77">
                  <c:v>782.76483069965809</c:v>
                </c:pt>
                <c:pt idx="78">
                  <c:v>797.31751542231052</c:v>
                </c:pt>
                <c:pt idx="79">
                  <c:v>812.14075475387097</c:v>
                </c:pt>
                <c:pt idx="80">
                  <c:v>827.23957868006357</c:v>
                </c:pt>
                <c:pt idx="81">
                  <c:v>842.61911070102883</c:v>
                </c:pt>
                <c:pt idx="82">
                  <c:v>858.28456956988646</c:v>
                </c:pt>
                <c:pt idx="83">
                  <c:v>874.24127106362084</c:v>
                </c:pt>
                <c:pt idx="84">
                  <c:v>890.49462978688894</c:v>
                </c:pt>
                <c:pt idx="85">
                  <c:v>907.05016100936416</c:v>
                </c:pt>
                <c:pt idx="86">
                  <c:v>923.91348253723845</c:v>
                </c:pt>
                <c:pt idx="87">
                  <c:v>941.09031661951883</c:v>
                </c:pt>
                <c:pt idx="88">
                  <c:v>958.58649188976403</c:v>
                </c:pt>
                <c:pt idx="89">
                  <c:v>976.40794534392114</c:v>
                </c:pt>
                <c:pt idx="90">
                  <c:v>994.56072435493286</c:v>
                </c:pt>
                <c:pt idx="91">
                  <c:v>1013.050988724799</c:v>
                </c:pt>
                <c:pt idx="92">
                  <c:v>1031.8850127747885</c:v>
                </c:pt>
                <c:pt idx="93">
                  <c:v>1051.0691874745119</c:v>
                </c:pt>
                <c:pt idx="94">
                  <c:v>1070.6100226105759</c:v>
                </c:pt>
                <c:pt idx="95">
                  <c:v>1090.5141489955561</c:v>
                </c:pt>
                <c:pt idx="96">
                  <c:v>1110.7883207180375</c:v>
                </c:pt>
                <c:pt idx="97">
                  <c:v>1131.4394174344875</c:v>
                </c:pt>
                <c:pt idx="98">
                  <c:v>1152.474446703736</c:v>
                </c:pt>
                <c:pt idx="99">
                  <c:v>1173.9005463648589</c:v>
                </c:pt>
                <c:pt idx="100">
                  <c:v>1195.7249869592679</c:v>
                </c:pt>
                <c:pt idx="101">
                  <c:v>1217.9551741978314</c:v>
                </c:pt>
                <c:pt idx="102">
                  <c:v>1240.5986514738629</c:v>
                </c:pt>
                <c:pt idx="103">
                  <c:v>1263.6631024228275</c:v>
                </c:pt>
                <c:pt idx="104">
                  <c:v>1287.1563535296395</c:v>
                </c:pt>
                <c:pt idx="105">
                  <c:v>1311.0863767844312</c:v>
                </c:pt>
                <c:pt idx="106">
                  <c:v>1335.4612923876966</c:v>
                </c:pt>
                <c:pt idx="107">
                  <c:v>1360.2893715057287</c:v>
                </c:pt>
                <c:pt idx="108">
                  <c:v>1385.5790390772825</c:v>
                </c:pt>
                <c:pt idx="109">
                  <c:v>1411.3388766724186</c:v>
                </c:pt>
                <c:pt idx="110">
                  <c:v>1437.577625404497</c:v>
                </c:pt>
                <c:pt idx="111">
                  <c:v>1464.3041888963078</c:v>
                </c:pt>
                <c:pt idx="112">
                  <c:v>1491.5276363013479</c:v>
                </c:pt>
                <c:pt idx="113">
                  <c:v>1519.257205381266</c:v>
                </c:pt>
                <c:pt idx="114">
                  <c:v>1547.5023056405223</c:v>
                </c:pt>
                <c:pt idx="115">
                  <c:v>1576.2725215193259</c:v>
                </c:pt>
                <c:pt idx="116">
                  <c:v>1605.5776156459331</c:v>
                </c:pt>
                <c:pt idx="117">
                  <c:v>1635.4275321494104</c:v>
                </c:pt>
                <c:pt idx="118">
                  <c:v>1665.8324000339867</c:v>
                </c:pt>
                <c:pt idx="119">
                  <c:v>1696.8025366161394</c:v>
                </c:pt>
                <c:pt idx="120">
                  <c:v>1728.3484510255798</c:v>
                </c:pt>
                <c:pt idx="121">
                  <c:v>1760.4808477713282</c:v>
                </c:pt>
                <c:pt idx="122">
                  <c:v>1793.2106303740857</c:v>
                </c:pt>
                <c:pt idx="123">
                  <c:v>1826.5489050661379</c:v>
                </c:pt>
                <c:pt idx="124">
                  <c:v>1860.5069845600447</c:v>
                </c:pt>
                <c:pt idx="125">
                  <c:v>1895.0963918873952</c:v>
                </c:pt>
              </c:numCache>
            </c:numRef>
          </c:xVal>
          <c:yVal>
            <c:numRef>
              <c:f>Sheet3!$D$8:$D$133</c:f>
              <c:numCache>
                <c:formatCode>0.00</c:formatCode>
                <c:ptCount val="126"/>
                <c:pt idx="0">
                  <c:v>1.7684663197508919</c:v>
                </c:pt>
                <c:pt idx="1">
                  <c:v>1.7683269571171398</c:v>
                </c:pt>
                <c:pt idx="2">
                  <c:v>1.7622104544614769</c:v>
                </c:pt>
                <c:pt idx="3">
                  <c:v>1.7509214645598832</c:v>
                </c:pt>
                <c:pt idx="4">
                  <c:v>1.7353093398350858</c:v>
                </c:pt>
                <c:pt idx="5">
                  <c:v>1.7162134565544933</c:v>
                </c:pt>
                <c:pt idx="6">
                  <c:v>1.6944225309845182</c:v>
                </c:pt>
                <c:pt idx="7">
                  <c:v>1.6706482822365287</c:v>
                </c:pt>
                <c:pt idx="8">
                  <c:v>1.6455117178810221</c:v>
                </c:pt>
                <c:pt idx="9">
                  <c:v>1.6195393009840395</c:v>
                </c:pt>
                <c:pt idx="10">
                  <c:v>1.5931660655632183</c:v>
                </c:pt>
                <c:pt idx="11">
                  <c:v>1.5667430630594132</c:v>
                </c:pt>
                <c:pt idx="12">
                  <c:v>1.5405470664322989</c:v>
                </c:pt>
                <c:pt idx="13">
                  <c:v>1.514791039476721</c:v>
                </c:pt>
                <c:pt idx="14">
                  <c:v>1.4896343916604955</c:v>
                </c:pt>
                <c:pt idx="15">
                  <c:v>1.4651924417748765</c:v>
                </c:pt>
                <c:pt idx="16">
                  <c:v>1.4415448041629191</c:v>
                </c:pt>
                <c:pt idx="17">
                  <c:v>1.4187426052294703</c:v>
                </c:pt>
                <c:pt idx="18">
                  <c:v>1.396814557374052</c:v>
                </c:pt>
                <c:pt idx="19">
                  <c:v>1.3757719836800708</c:v>
                </c:pt>
                <c:pt idx="20">
                  <c:v>1.3556129172268172</c:v>
                </c:pt>
                <c:pt idx="21">
                  <c:v>1.3363254070303203</c:v>
                </c:pt>
                <c:pt idx="22">
                  <c:v>1.3178901577265456</c:v>
                </c:pt>
                <c:pt idx="23">
                  <c:v>1.3002826184362526</c:v>
                </c:pt>
                <c:pt idx="24">
                  <c:v>1.2834746217538471</c:v>
                </c:pt>
                <c:pt idx="25">
                  <c:v>1.2674356588464357</c:v>
                </c:pt>
                <c:pt idx="26">
                  <c:v>1.2521338625384797</c:v>
                </c:pt>
                <c:pt idx="27">
                  <c:v>1.2375367576234433</c:v>
                </c:pt>
                <c:pt idx="28">
                  <c:v>1.2236118267102698</c:v>
                </c:pt>
                <c:pt idx="29">
                  <c:v>1.2103269306701394</c:v>
                </c:pt>
                <c:pt idx="30">
                  <c:v>1.1976506150671562</c:v>
                </c:pt>
                <c:pt idx="31">
                  <c:v>1.1855523276509594</c:v>
                </c:pt>
                <c:pt idx="32">
                  <c:v>1.1740025668618839</c:v>
                </c:pt>
                <c:pt idx="33">
                  <c:v>1.1629729771598587</c:v>
                </c:pt>
                <c:pt idx="34">
                  <c:v>1.1524364036651276</c:v>
                </c:pt>
                <c:pt idx="35">
                  <c:v>1.1423669159427483</c:v>
                </c:pt>
                <c:pt idx="36">
                  <c:v>1.1327398086473222</c:v>
                </c:pt>
                <c:pt idx="37">
                  <c:v>1.1235315850642469</c:v>
                </c:pt>
                <c:pt idx="38">
                  <c:v>1.1147199282526388</c:v>
                </c:pt>
                <c:pt idx="39">
                  <c:v>1.1062836634426012</c:v>
                </c:pt>
                <c:pt idx="40">
                  <c:v>1.0982027145090005</c:v>
                </c:pt>
                <c:pt idx="41">
                  <c:v>1.0904580566897415</c:v>
                </c:pt>
                <c:pt idx="42">
                  <c:v>1.0830316672022346</c:v>
                </c:pt>
                <c:pt idx="43">
                  <c:v>1.075906475008239</c:v>
                </c:pt>
                <c:pt idx="44">
                  <c:v>1.069066310661428</c:v>
                </c:pt>
                <c:pt idx="45">
                  <c:v>1.0624958569254142</c:v>
                </c:pt>
                <c:pt idx="46">
                  <c:v>1.0561806006580989</c:v>
                </c:pt>
                <c:pt idx="47">
                  <c:v>1.0501067863094438</c:v>
                </c:pt>
                <c:pt idx="48">
                  <c:v>1.0442613712650026</c:v>
                </c:pt>
                <c:pt idx="49">
                  <c:v>1.0386319831795245</c:v>
                </c:pt>
                <c:pt idx="50">
                  <c:v>1.0332068793779638</c:v>
                </c:pt>
                <c:pt idx="51">
                  <c:v>1.0279749083507084</c:v>
                </c:pt>
                <c:pt idx="52">
                  <c:v>1.0229254733322501</c:v>
                </c:pt>
                <c:pt idx="53">
                  <c:v>1.0180484979250299</c:v>
                </c:pt>
                <c:pt idx="54">
                  <c:v>1.0133343937104919</c:v>
                </c:pt>
                <c:pt idx="55">
                  <c:v>1.0087740297758343</c:v>
                </c:pt>
                <c:pt idx="56">
                  <c:v>1.0043587040760429</c:v>
                </c:pt>
                <c:pt idx="57">
                  <c:v>1.0000801165455049</c:v>
                </c:pt>
                <c:pt idx="58">
                  <c:v>0.99593034387096124</c:v>
                </c:pt>
                <c:pt idx="59">
                  <c:v>0.99190181583704984</c:v>
                </c:pt>
                <c:pt idx="60">
                  <c:v>0.98798729315674438</c:v>
                </c:pt>
                <c:pt idx="61">
                  <c:v>0.98417984670114134</c:v>
                </c:pt>
                <c:pt idx="62">
                  <c:v>0.98047283804599428</c:v>
                </c:pt>
                <c:pt idx="63">
                  <c:v>0.97685990125588029</c:v>
                </c:pt>
                <c:pt idx="64">
                  <c:v>0.9733349258307411</c:v>
                </c:pt>
                <c:pt idx="65">
                  <c:v>0.96989204074355673</c:v>
                </c:pt>
                <c:pt idx="66">
                  <c:v>0.96652559950205419</c:v>
                </c:pt>
                <c:pt idx="67">
                  <c:v>0.96323016617149271</c:v>
                </c:pt>
                <c:pt idx="68">
                  <c:v>0.96000050229963152</c:v>
                </c:pt>
                <c:pt idx="69">
                  <c:v>0.95683155468896852</c:v>
                </c:pt>
                <c:pt idx="70">
                  <c:v>0.95371844396517191</c:v>
                </c:pt>
                <c:pt idx="71">
                  <c:v>0.95065645389430908</c:v>
                </c:pt>
                <c:pt idx="72">
                  <c:v>0.94764102140498496</c:v>
                </c:pt>
                <c:pt idx="73">
                  <c:v>0.94466772727482307</c:v>
                </c:pt>
                <c:pt idx="74">
                  <c:v>0.94173228744387427</c:v>
                </c:pt>
                <c:pt idx="75">
                  <c:v>0.93883054492049123</c:v>
                </c:pt>
                <c:pt idx="76">
                  <c:v>0.93595846224797963</c:v>
                </c:pt>
                <c:pt idx="77">
                  <c:v>0.93311211450293752</c:v>
                </c:pt>
                <c:pt idx="78">
                  <c:v>0.93028768279861973</c:v>
                </c:pt>
                <c:pt idx="79">
                  <c:v>0.92748144826890211</c:v>
                </c:pt>
                <c:pt idx="80">
                  <c:v>0.92468978651052935</c:v>
                </c:pt>
                <c:pt idx="81">
                  <c:v>0.92190916246324395</c:v>
                </c:pt>
                <c:pt idx="82">
                  <c:v>0.91913612570919057</c:v>
                </c:pt>
                <c:pt idx="83">
                  <c:v>0.91636730617460804</c:v>
                </c:pt>
                <c:pt idx="84">
                  <c:v>0.91359941021833124</c:v>
                </c:pt>
                <c:pt idx="85">
                  <c:v>0.9108292170929666</c:v>
                </c:pt>
                <c:pt idx="86">
                  <c:v>0.90805357576584422</c:v>
                </c:pt>
                <c:pt idx="87">
                  <c:v>0.90526940208793916</c:v>
                </c:pt>
                <c:pt idx="88">
                  <c:v>0.90247367629993347</c:v>
                </c:pt>
                <c:pt idx="89">
                  <c:v>0.89966344086544314</c:v>
                </c:pt>
                <c:pt idx="90">
                  <c:v>0.89683579862216545</c:v>
                </c:pt>
                <c:pt idx="91">
                  <c:v>0.89398791124233701</c:v>
                </c:pt>
                <c:pt idx="92">
                  <c:v>0.89111699799437694</c:v>
                </c:pt>
                <c:pt idx="93">
                  <c:v>0.88822033479801288</c:v>
                </c:pt>
                <c:pt idx="94">
                  <c:v>0.88529525356545247</c:v>
                </c:pt>
                <c:pt idx="95">
                  <c:v>0.88233914182135498</c:v>
                </c:pt>
                <c:pt idx="96">
                  <c:v>0.87934944259443226</c:v>
                </c:pt>
                <c:pt idx="97">
                  <c:v>0.87632365457347272</c:v>
                </c:pt>
                <c:pt idx="98">
                  <c:v>0.87325933252045984</c:v>
                </c:pt>
                <c:pt idx="99">
                  <c:v>0.87015408793321891</c:v>
                </c:pt>
                <c:pt idx="100">
                  <c:v>0.86700558994971311</c:v>
                </c:pt>
                <c:pt idx="101">
                  <c:v>0.86381156648567559</c:v>
                </c:pt>
                <c:pt idx="102">
                  <c:v>0.86056980559677387</c:v>
                </c:pt>
                <c:pt idx="103">
                  <c:v>0.85727815705589361</c:v>
                </c:pt>
                <c:pt idx="104">
                  <c:v>0.85393453413547349</c:v>
                </c:pt>
                <c:pt idx="105">
                  <c:v>0.85053691558406763</c:v>
                </c:pt>
                <c:pt idx="106">
                  <c:v>0.84708334778549255</c:v>
                </c:pt>
                <c:pt idx="107">
                  <c:v>0.84357194708806427</c:v>
                </c:pt>
                <c:pt idx="108">
                  <c:v>0.84000090229048452</c:v>
                </c:pt>
                <c:pt idx="109">
                  <c:v>0.8363684772699872</c:v>
                </c:pt>
                <c:pt idx="110">
                  <c:v>0.83267301373734992</c:v>
                </c:pt>
                <c:pt idx="111">
                  <c:v>0.82891293410236588</c:v>
                </c:pt>
                <c:pt idx="112">
                  <c:v>0.82508674443235663</c:v>
                </c:pt>
                <c:pt idx="113">
                  <c:v>0.82119303748527117</c:v>
                </c:pt>
                <c:pt idx="114">
                  <c:v>0.81723049579795448</c:v>
                </c:pt>
                <c:pt idx="115">
                  <c:v>0.81319789480918214</c:v>
                </c:pt>
                <c:pt idx="116">
                  <c:v>0.80909410599617437</c:v>
                </c:pt>
                <c:pt idx="117">
                  <c:v>0.80491810000245623</c:v>
                </c:pt>
                <c:pt idx="118">
                  <c:v>0.80066894973418212</c:v>
                </c:pt>
                <c:pt idx="119">
                  <c:v>0.79634583340139664</c:v>
                </c:pt>
                <c:pt idx="120">
                  <c:v>0.7919480374801624</c:v>
                </c:pt>
                <c:pt idx="121">
                  <c:v>0.78747495957109992</c:v>
                </c:pt>
                <c:pt idx="122">
                  <c:v>0.78292611112962929</c:v>
                </c:pt>
                <c:pt idx="123">
                  <c:v>0.77830112004311602</c:v>
                </c:pt>
                <c:pt idx="124">
                  <c:v>0.77359973303022789</c:v>
                </c:pt>
                <c:pt idx="125">
                  <c:v>0.76882181783808079</c:v>
                </c:pt>
              </c:numCache>
            </c:numRef>
          </c:yVal>
          <c:smooth val="1"/>
          <c:extLst>
            <c:ext xmlns:c16="http://schemas.microsoft.com/office/drawing/2014/chart" uri="{C3380CC4-5D6E-409C-BE32-E72D297353CC}">
              <c16:uniqueId val="{00000001-657C-40E0-A28A-D63414F90475}"/>
            </c:ext>
          </c:extLst>
        </c:ser>
        <c:ser>
          <c:idx val="2"/>
          <c:order val="2"/>
          <c:tx>
            <c:strRef>
              <c:f>Sheet3!$E$6</c:f>
              <c:strCache>
                <c:ptCount val="1"/>
                <c:pt idx="0">
                  <c:v>60% load</c:v>
                </c:pt>
              </c:strCache>
            </c:strRef>
          </c:tx>
          <c:marker>
            <c:symbol val="none"/>
          </c:marker>
          <c:xVal>
            <c:numRef>
              <c:f>Sheet3!$A$8:$A$133</c:f>
              <c:numCache>
                <c:formatCode>#,##0.00</c:formatCode>
                <c:ptCount val="126"/>
                <c:pt idx="0">
                  <c:v>189.50963918874072</c:v>
                </c:pt>
                <c:pt idx="1">
                  <c:v>193.03288643089428</c:v>
                </c:pt>
                <c:pt idx="2">
                  <c:v>196.62163572973731</c:v>
                </c:pt>
                <c:pt idx="3">
                  <c:v>200.27710485942407</c:v>
                </c:pt>
                <c:pt idx="4">
                  <c:v>204.00053423422068</c:v>
                </c:pt>
                <c:pt idx="5">
                  <c:v>207.79318732941624</c:v>
                </c:pt>
                <c:pt idx="6">
                  <c:v>211.65635111005921</c:v>
                </c:pt>
                <c:pt idx="7">
                  <c:v>215.59133646766472</c:v>
                </c:pt>
                <c:pt idx="8">
                  <c:v>219.59947866504075</c:v>
                </c:pt>
                <c:pt idx="9">
                  <c:v>223.68213778938429</c:v>
                </c:pt>
                <c:pt idx="10">
                  <c:v>227.84069921380117</c:v>
                </c:pt>
                <c:pt idx="11">
                  <c:v>232.07657406740626</c:v>
                </c:pt>
                <c:pt idx="12">
                  <c:v>236.39119971416341</c:v>
                </c:pt>
                <c:pt idx="13">
                  <c:v>240.78604024062767</c:v>
                </c:pt>
                <c:pt idx="14">
                  <c:v>245.26258695275538</c:v>
                </c:pt>
                <c:pt idx="15">
                  <c:v>249.82235888195063</c:v>
                </c:pt>
                <c:pt idx="16">
                  <c:v>254.46690330051982</c:v>
                </c:pt>
                <c:pt idx="17">
                  <c:v>259.19779624670923</c:v>
                </c:pt>
                <c:pt idx="18">
                  <c:v>264.01664305950374</c:v>
                </c:pt>
                <c:pt idx="19">
                  <c:v>268.92507892336823</c:v>
                </c:pt>
                <c:pt idx="20">
                  <c:v>273.92476942311657</c:v>
                </c:pt>
                <c:pt idx="21">
                  <c:v>279.0174111090962</c:v>
                </c:pt>
                <c:pt idx="22">
                  <c:v>284.20473207288046</c:v>
                </c:pt>
                <c:pt idx="23">
                  <c:v>289.4884925336637</c:v>
                </c:pt>
                <c:pt idx="24">
                  <c:v>294.87048543555835</c:v>
                </c:pt>
                <c:pt idx="25">
                  <c:v>300.35253705599661</c:v>
                </c:pt>
                <c:pt idx="26">
                  <c:v>305.93650762544314</c:v>
                </c:pt>
                <c:pt idx="27">
                  <c:v>311.62429195862904</c:v>
                </c:pt>
                <c:pt idx="28">
                  <c:v>317.41782009752131</c:v>
                </c:pt>
                <c:pt idx="29">
                  <c:v>323.31905796624619</c:v>
                </c:pt>
                <c:pt idx="30">
                  <c:v>329.33000803818817</c:v>
                </c:pt>
                <c:pt idx="31">
                  <c:v>335.45271001549156</c:v>
                </c:pt>
                <c:pt idx="32">
                  <c:v>341.68924152119467</c:v>
                </c:pt>
                <c:pt idx="33">
                  <c:v>348.04171880423206</c:v>
                </c:pt>
                <c:pt idx="34">
                  <c:v>354.51229745754335</c:v>
                </c:pt>
                <c:pt idx="35">
                  <c:v>361.10317314953306</c:v>
                </c:pt>
                <c:pt idx="36">
                  <c:v>367.81658236912898</c:v>
                </c:pt>
                <c:pt idx="37">
                  <c:v>374.65480318469247</c:v>
                </c:pt>
                <c:pt idx="38">
                  <c:v>381.62015601703786</c:v>
                </c:pt>
                <c:pt idx="39">
                  <c:v>388.71500442682321</c:v>
                </c:pt>
                <c:pt idx="40">
                  <c:v>395.94175591658006</c:v>
                </c:pt>
                <c:pt idx="41">
                  <c:v>403.30286274765365</c:v>
                </c:pt>
                <c:pt idx="42">
                  <c:v>410.80082277233151</c:v>
                </c:pt>
                <c:pt idx="43">
                  <c:v>418.43818028144244</c:v>
                </c:pt>
                <c:pt idx="44">
                  <c:v>426.21752686771327</c:v>
                </c:pt>
                <c:pt idx="45">
                  <c:v>434.14150230517691</c:v>
                </c:pt>
                <c:pt idx="46">
                  <c:v>442.21279544492972</c:v>
                </c:pt>
                <c:pt idx="47">
                  <c:v>450.43414512754219</c:v>
                </c:pt>
                <c:pt idx="48">
                  <c:v>458.80834111243274</c:v>
                </c:pt>
                <c:pt idx="49">
                  <c:v>467.3382250245196</c:v>
                </c:pt>
                <c:pt idx="50">
                  <c:v>476.02669131847261</c:v>
                </c:pt>
                <c:pt idx="51">
                  <c:v>484.87668826089163</c:v>
                </c:pt>
                <c:pt idx="52">
                  <c:v>493.89121893074491</c:v>
                </c:pt>
                <c:pt idx="53">
                  <c:v>503.07334223840718</c:v>
                </c:pt>
                <c:pt idx="54">
                  <c:v>512.4261739636429</c:v>
                </c:pt>
                <c:pt idx="55">
                  <c:v>521.95288781288741</c:v>
                </c:pt>
                <c:pt idx="56">
                  <c:v>531.65671649618378</c:v>
                </c:pt>
                <c:pt idx="57">
                  <c:v>541.54095282414187</c:v>
                </c:pt>
                <c:pt idx="58">
                  <c:v>551.60895082529169</c:v>
                </c:pt>
                <c:pt idx="59">
                  <c:v>561.86412688420899</c:v>
                </c:pt>
                <c:pt idx="60">
                  <c:v>572.30996090080089</c:v>
                </c:pt>
                <c:pt idx="61">
                  <c:v>582.94999747114412</c:v>
                </c:pt>
                <c:pt idx="62">
                  <c:v>593.78784709027661</c:v>
                </c:pt>
                <c:pt idx="63">
                  <c:v>604.82718737735058</c:v>
                </c:pt>
                <c:pt idx="64">
                  <c:v>616.071764323563</c:v>
                </c:pt>
                <c:pt idx="65">
                  <c:v>627.5253935632868</c:v>
                </c:pt>
                <c:pt idx="66">
                  <c:v>639.19196166883432</c:v>
                </c:pt>
                <c:pt idx="67">
                  <c:v>651.07542746929187</c:v>
                </c:pt>
                <c:pt idx="68">
                  <c:v>663.17982339387345</c:v>
                </c:pt>
                <c:pt idx="69">
                  <c:v>675.50925684024969</c:v>
                </c:pt>
                <c:pt idx="70">
                  <c:v>688.06791156831491</c:v>
                </c:pt>
                <c:pt idx="71">
                  <c:v>700.8600491198672</c:v>
                </c:pt>
                <c:pt idx="72">
                  <c:v>713.89001026468202</c:v>
                </c:pt>
                <c:pt idx="73">
                  <c:v>727.16221647347015</c:v>
                </c:pt>
                <c:pt idx="74">
                  <c:v>740.68117141822017</c:v>
                </c:pt>
                <c:pt idx="75">
                  <c:v>754.4514625004341</c:v>
                </c:pt>
                <c:pt idx="76">
                  <c:v>768.47776240777569</c:v>
                </c:pt>
                <c:pt idx="77">
                  <c:v>782.76483069965809</c:v>
                </c:pt>
                <c:pt idx="78">
                  <c:v>797.31751542231052</c:v>
                </c:pt>
                <c:pt idx="79">
                  <c:v>812.14075475387097</c:v>
                </c:pt>
                <c:pt idx="80">
                  <c:v>827.23957868006357</c:v>
                </c:pt>
                <c:pt idx="81">
                  <c:v>842.61911070102883</c:v>
                </c:pt>
                <c:pt idx="82">
                  <c:v>858.28456956988646</c:v>
                </c:pt>
                <c:pt idx="83">
                  <c:v>874.24127106362084</c:v>
                </c:pt>
                <c:pt idx="84">
                  <c:v>890.49462978688894</c:v>
                </c:pt>
                <c:pt idx="85">
                  <c:v>907.05016100936416</c:v>
                </c:pt>
                <c:pt idx="86">
                  <c:v>923.91348253723845</c:v>
                </c:pt>
                <c:pt idx="87">
                  <c:v>941.09031661951883</c:v>
                </c:pt>
                <c:pt idx="88">
                  <c:v>958.58649188976403</c:v>
                </c:pt>
                <c:pt idx="89">
                  <c:v>976.40794534392114</c:v>
                </c:pt>
                <c:pt idx="90">
                  <c:v>994.56072435493286</c:v>
                </c:pt>
                <c:pt idx="91">
                  <c:v>1013.050988724799</c:v>
                </c:pt>
                <c:pt idx="92">
                  <c:v>1031.8850127747885</c:v>
                </c:pt>
                <c:pt idx="93">
                  <c:v>1051.0691874745119</c:v>
                </c:pt>
                <c:pt idx="94">
                  <c:v>1070.6100226105759</c:v>
                </c:pt>
                <c:pt idx="95">
                  <c:v>1090.5141489955561</c:v>
                </c:pt>
                <c:pt idx="96">
                  <c:v>1110.7883207180375</c:v>
                </c:pt>
                <c:pt idx="97">
                  <c:v>1131.4394174344875</c:v>
                </c:pt>
                <c:pt idx="98">
                  <c:v>1152.474446703736</c:v>
                </c:pt>
                <c:pt idx="99">
                  <c:v>1173.9005463648589</c:v>
                </c:pt>
                <c:pt idx="100">
                  <c:v>1195.7249869592679</c:v>
                </c:pt>
                <c:pt idx="101">
                  <c:v>1217.9551741978314</c:v>
                </c:pt>
                <c:pt idx="102">
                  <c:v>1240.5986514738629</c:v>
                </c:pt>
                <c:pt idx="103">
                  <c:v>1263.6631024228275</c:v>
                </c:pt>
                <c:pt idx="104">
                  <c:v>1287.1563535296395</c:v>
                </c:pt>
                <c:pt idx="105">
                  <c:v>1311.0863767844312</c:v>
                </c:pt>
                <c:pt idx="106">
                  <c:v>1335.4612923876966</c:v>
                </c:pt>
                <c:pt idx="107">
                  <c:v>1360.2893715057287</c:v>
                </c:pt>
                <c:pt idx="108">
                  <c:v>1385.5790390772825</c:v>
                </c:pt>
                <c:pt idx="109">
                  <c:v>1411.3388766724186</c:v>
                </c:pt>
                <c:pt idx="110">
                  <c:v>1437.577625404497</c:v>
                </c:pt>
                <c:pt idx="111">
                  <c:v>1464.3041888963078</c:v>
                </c:pt>
                <c:pt idx="112">
                  <c:v>1491.5276363013479</c:v>
                </c:pt>
                <c:pt idx="113">
                  <c:v>1519.257205381266</c:v>
                </c:pt>
                <c:pt idx="114">
                  <c:v>1547.5023056405223</c:v>
                </c:pt>
                <c:pt idx="115">
                  <c:v>1576.2725215193259</c:v>
                </c:pt>
                <c:pt idx="116">
                  <c:v>1605.5776156459331</c:v>
                </c:pt>
                <c:pt idx="117">
                  <c:v>1635.4275321494104</c:v>
                </c:pt>
                <c:pt idx="118">
                  <c:v>1665.8324000339867</c:v>
                </c:pt>
                <c:pt idx="119">
                  <c:v>1696.8025366161394</c:v>
                </c:pt>
                <c:pt idx="120">
                  <c:v>1728.3484510255798</c:v>
                </c:pt>
                <c:pt idx="121">
                  <c:v>1760.4808477713282</c:v>
                </c:pt>
                <c:pt idx="122">
                  <c:v>1793.2106303740857</c:v>
                </c:pt>
                <c:pt idx="123">
                  <c:v>1826.5489050661379</c:v>
                </c:pt>
                <c:pt idx="124">
                  <c:v>1860.5069845600447</c:v>
                </c:pt>
                <c:pt idx="125">
                  <c:v>1895.0963918873952</c:v>
                </c:pt>
              </c:numCache>
            </c:numRef>
          </c:xVal>
          <c:yVal>
            <c:numRef>
              <c:f>Sheet3!$E$8:$E$133</c:f>
              <c:numCache>
                <c:formatCode>0.00</c:formatCode>
                <c:ptCount val="126"/>
                <c:pt idx="0">
                  <c:v>2.2698281963224165</c:v>
                </c:pt>
                <c:pt idx="1">
                  <c:v>2.2363229487801513</c:v>
                </c:pt>
                <c:pt idx="2">
                  <c:v>2.1938557138306307</c:v>
                </c:pt>
                <c:pt idx="3">
                  <c:v>2.1451163906852622</c:v>
                </c:pt>
                <c:pt idx="4">
                  <c:v>2.0924535593598841</c:v>
                </c:pt>
                <c:pt idx="5">
                  <c:v>2.0377925179019831</c:v>
                </c:pt>
                <c:pt idx="6">
                  <c:v>1.9826303272120123</c:v>
                </c:pt>
                <c:pt idx="7">
                  <c:v>1.9280766780872614</c:v>
                </c:pt>
                <c:pt idx="8">
                  <c:v>1.8749154766715275</c:v>
                </c:pt>
                <c:pt idx="9">
                  <c:v>1.8236705203479422</c:v>
                </c:pt>
                <c:pt idx="10">
                  <c:v>1.7746660376481187</c:v>
                </c:pt>
                <c:pt idx="11">
                  <c:v>1.7280780730078122</c:v>
                </c:pt>
                <c:pt idx="12">
                  <c:v>1.6839758357565089</c:v>
                </c:pt>
                <c:pt idx="13">
                  <c:v>1.6423537548510776</c:v>
                </c:pt>
                <c:pt idx="14">
                  <c:v>1.6031556471634327</c:v>
                </c:pt>
                <c:pt idx="15">
                  <c:v>1.5662925411733188</c:v>
                </c:pt>
                <c:pt idx="16">
                  <c:v>1.5316555741020861</c:v>
                </c:pt>
                <c:pt idx="17">
                  <c:v>1.4991251579868501</c:v>
                </c:pt>
                <c:pt idx="18">
                  <c:v>1.4685773720646418</c:v>
                </c:pt>
                <c:pt idx="19">
                  <c:v>1.4398883230685158</c:v>
                </c:pt>
                <c:pt idx="20">
                  <c:v>1.4129370349805945</c:v>
                </c:pt>
                <c:pt idx="21">
                  <c:v>1.3876072865961959</c:v>
                </c:pt>
                <c:pt idx="22">
                  <c:v>1.3637887048287367</c:v>
                </c:pt>
                <c:pt idx="23">
                  <c:v>1.3413773382729479</c:v>
                </c:pt>
                <c:pt idx="24">
                  <c:v>1.3202758734389402</c:v>
                </c:pt>
                <c:pt idx="25">
                  <c:v>1.3003936103061478</c:v>
                </c:pt>
                <c:pt idx="26">
                  <c:v>1.2816462803829456</c:v>
                </c:pt>
                <c:pt idx="27">
                  <c:v>1.2639557661343952</c:v>
                </c:pt>
                <c:pt idx="28">
                  <c:v>1.2472497630476134</c:v>
                </c:pt>
                <c:pt idx="29">
                  <c:v>1.2314614129353412</c:v>
                </c:pt>
                <c:pt idx="30">
                  <c:v>1.2165289279950229</c:v>
                </c:pt>
                <c:pt idx="31">
                  <c:v>1.2023952186588998</c:v>
                </c:pt>
                <c:pt idx="32">
                  <c:v>1.1890075336710622</c:v>
                </c:pt>
                <c:pt idx="33">
                  <c:v>1.1763171175859053</c:v>
                </c:pt>
                <c:pt idx="34">
                  <c:v>1.1642788886186202</c:v>
                </c:pt>
                <c:pt idx="35">
                  <c:v>1.1528511382162148</c:v>
                </c:pt>
                <c:pt idx="36">
                  <c:v>1.1419952526574759</c:v>
                </c:pt>
                <c:pt idx="37">
                  <c:v>1.1316754562878693</c:v>
                </c:pt>
                <c:pt idx="38">
                  <c:v>1.1218585755463868</c:v>
                </c:pt>
                <c:pt idx="39">
                  <c:v>1.1125138226706923</c:v>
                </c:pt>
                <c:pt idx="40">
                  <c:v>1.1036125978204492</c:v>
                </c:pt>
                <c:pt idx="41">
                  <c:v>1.0951283082976861</c:v>
                </c:pt>
                <c:pt idx="42">
                  <c:v>1.0870362035396122</c:v>
                </c:pt>
                <c:pt idx="43">
                  <c:v>1.0793132245937203</c:v>
                </c:pt>
                <c:pt idx="44">
                  <c:v>1.0719378668432391</c:v>
                </c:pt>
                <c:pt idx="45">
                  <c:v>1.0648900548231881</c:v>
                </c:pt>
                <c:pt idx="46">
                  <c:v>1.0581510280465978</c:v>
                </c:pt>
                <c:pt idx="47">
                  <c:v>1.0517032368422243</c:v>
                </c:pt>
                <c:pt idx="48">
                  <c:v>1.0455302472861172</c:v>
                </c:pt>
                <c:pt idx="49">
                  <c:v>1.0396166543877103</c:v>
                </c:pt>
                <c:pt idx="50">
                  <c:v>1.0339480027654038</c:v>
                </c:pt>
                <c:pt idx="51">
                  <c:v>1.0285107141162007</c:v>
                </c:pt>
                <c:pt idx="52">
                  <c:v>1.0232920208484917</c:v>
                </c:pt>
                <c:pt idx="53">
                  <c:v>1.0182799053065386</c:v>
                </c:pt>
                <c:pt idx="54">
                  <c:v>1.0134630440695762</c:v>
                </c:pt>
                <c:pt idx="55">
                  <c:v>1.0088307568580939</c:v>
                </c:pt>
                <c:pt idx="56">
                  <c:v>1.0043729596248823</c:v>
                </c:pt>
                <c:pt idx="57">
                  <c:v>1.000080121449282</c:v>
                </c:pt>
                <c:pt idx="58">
                  <c:v>0.99594322488999809</c:v>
                </c:pt>
                <c:pt idx="59">
                  <c:v>0.99195372948517591</c:v>
                </c:pt>
                <c:pt idx="60">
                  <c:v>0.98810353811853524</c:v>
                </c:pt>
                <c:pt idx="61">
                  <c:v>0.98438496599745418</c:v>
                </c:pt>
                <c:pt idx="62">
                  <c:v>0.98079071201333612</c:v>
                </c:pt>
                <c:pt idx="63">
                  <c:v>0.97731383227657587</c:v>
                </c:pt>
                <c:pt idx="64">
                  <c:v>0.97394771563828153</c:v>
                </c:pt>
                <c:pt idx="65">
                  <c:v>0.97068606102872546</c:v>
                </c:pt>
                <c:pt idx="66">
                  <c:v>0.96752285645859504</c:v>
                </c:pt>
                <c:pt idx="67">
                  <c:v>0.96445235954360575</c:v>
                </c:pt>
                <c:pt idx="68">
                  <c:v>0.96146907942608328</c:v>
                </c:pt>
                <c:pt idx="69">
                  <c:v>0.95856775997892973</c:v>
                </c:pt>
                <c:pt idx="70">
                  <c:v>0.95574336418800865</c:v>
                </c:pt>
                <c:pt idx="71">
                  <c:v>0.95299105961860631</c:v>
                </c:pt>
                <c:pt idx="72">
                  <c:v>0.95030620488030493</c:v>
                </c:pt>
                <c:pt idx="73">
                  <c:v>0.94768433701246335</c:v>
                </c:pt>
                <c:pt idx="74">
                  <c:v>0.94512115971961863</c:v>
                </c:pt>
                <c:pt idx="75">
                  <c:v>0.94261253239257414</c:v>
                </c:pt>
                <c:pt idx="76">
                  <c:v>0.94015445985678114</c:v>
                </c:pt>
                <c:pt idx="77">
                  <c:v>0.93774308279494489</c:v>
                </c:pt>
                <c:pt idx="78">
                  <c:v>0.93537466879561171</c:v>
                </c:pt>
                <c:pt idx="79">
                  <c:v>0.93304560398388348</c:v>
                </c:pt>
                <c:pt idx="80">
                  <c:v>0.93075238519442161</c:v>
                </c:pt>
                <c:pt idx="81">
                  <c:v>0.92849161265054159</c:v>
                </c:pt>
                <c:pt idx="82">
                  <c:v>0.92625998311654123</c:v>
                </c:pt>
                <c:pt idx="83">
                  <c:v>0.92405428349344576</c:v>
                </c:pt>
                <c:pt idx="84">
                  <c:v>0.92187138483114783</c:v>
                </c:pt>
                <c:pt idx="85">
                  <c:v>0.91970823673246127</c:v>
                </c:pt>
                <c:pt idx="86">
                  <c:v>0.91756186212695834</c:v>
                </c:pt>
                <c:pt idx="87">
                  <c:v>0.91542935239459855</c:v>
                </c:pt>
                <c:pt idx="88">
                  <c:v>0.91330786282112808</c:v>
                </c:pt>
                <c:pt idx="89">
                  <c:v>0.91119460836904109</c:v>
                </c:pt>
                <c:pt idx="90">
                  <c:v>0.90908685974954828</c:v>
                </c:pt>
                <c:pt idx="91">
                  <c:v>0.90698193978253694</c:v>
                </c:pt>
                <c:pt idx="92">
                  <c:v>0.90487722003289328</c:v>
                </c:pt>
                <c:pt idx="93">
                  <c:v>0.9027701177128572</c:v>
                </c:pt>
                <c:pt idx="94">
                  <c:v>0.90065809284125187</c:v>
                </c:pt>
                <c:pt idx="95">
                  <c:v>0.89853864565150787</c:v>
                </c:pt>
                <c:pt idx="96">
                  <c:v>0.8964093142413907</c:v>
                </c:pt>
                <c:pt idx="97">
                  <c:v>0.89426767245822947</c:v>
                </c:pt>
                <c:pt idx="98">
                  <c:v>0.89211132801425475</c:v>
                </c:pt>
                <c:pt idx="99">
                  <c:v>0.88993792082737733</c:v>
                </c:pt>
                <c:pt idx="100">
                  <c:v>0.88774512158339691</c:v>
                </c:pt>
                <c:pt idx="101">
                  <c:v>0.88553063051618319</c:v>
                </c:pt>
                <c:pt idx="102">
                  <c:v>0.88329217640288005</c:v>
                </c:pt>
                <c:pt idx="103">
                  <c:v>0.88102751577159899</c:v>
                </c:pt>
                <c:pt idx="104">
                  <c:v>0.87873443231940973</c:v>
                </c:pt>
                <c:pt idx="105">
                  <c:v>0.87641073653872192</c:v>
                </c:pt>
                <c:pt idx="106">
                  <c:v>0.87405426555032772</c:v>
                </c:pt>
                <c:pt idx="107">
                  <c:v>0.87166288314152984</c:v>
                </c:pt>
                <c:pt idx="108">
                  <c:v>0.86923448000780612</c:v>
                </c:pt>
                <c:pt idx="109">
                  <c:v>0.86676697419645599</c:v>
                </c:pt>
                <c:pt idx="110">
                  <c:v>0.86425831175056544</c:v>
                </c:pt>
                <c:pt idx="111">
                  <c:v>0.86170646755145353</c:v>
                </c:pt>
                <c:pt idx="112">
                  <c:v>0.8591094463575335</c:v>
                </c:pt>
                <c:pt idx="113">
                  <c:v>0.85646528403715638</c:v>
                </c:pt>
                <c:pt idx="114">
                  <c:v>0.8537720489926508</c:v>
                </c:pt>
                <c:pt idx="115">
                  <c:v>0.85102784377225338</c:v>
                </c:pt>
                <c:pt idx="116">
                  <c:v>0.84823080686610153</c:v>
                </c:pt>
                <c:pt idx="117">
                  <c:v>0.84537911468181781</c:v>
                </c:pt>
                <c:pt idx="118">
                  <c:v>0.84247098369452578</c:v>
                </c:pt>
                <c:pt idx="119">
                  <c:v>0.83950467276536889</c:v>
                </c:pt>
                <c:pt idx="120">
                  <c:v>0.83647848562177385</c:v>
                </c:pt>
                <c:pt idx="121">
                  <c:v>0.83339077349180957</c:v>
                </c:pt>
                <c:pt idx="122">
                  <c:v>0.8302399378840396</c:v>
                </c:pt>
                <c:pt idx="123">
                  <c:v>0.82702443350327526</c:v>
                </c:pt>
                <c:pt idx="124">
                  <c:v>0.82374277129159279</c:v>
                </c:pt>
                <c:pt idx="125">
                  <c:v>0.82039352158290169</c:v>
                </c:pt>
              </c:numCache>
            </c:numRef>
          </c:yVal>
          <c:smooth val="1"/>
          <c:extLst>
            <c:ext xmlns:c16="http://schemas.microsoft.com/office/drawing/2014/chart" uri="{C3380CC4-5D6E-409C-BE32-E72D297353CC}">
              <c16:uniqueId val="{00000002-657C-40E0-A28A-D63414F90475}"/>
            </c:ext>
          </c:extLst>
        </c:ser>
        <c:ser>
          <c:idx val="3"/>
          <c:order val="3"/>
          <c:tx>
            <c:strRef>
              <c:f>Sheet3!$F$6</c:f>
              <c:strCache>
                <c:ptCount val="1"/>
                <c:pt idx="0">
                  <c:v>40% load</c:v>
                </c:pt>
              </c:strCache>
            </c:strRef>
          </c:tx>
          <c:marker>
            <c:symbol val="none"/>
          </c:marker>
          <c:xVal>
            <c:numRef>
              <c:f>Sheet3!$A$8:$A$133</c:f>
              <c:numCache>
                <c:formatCode>#,##0.00</c:formatCode>
                <c:ptCount val="126"/>
                <c:pt idx="0">
                  <c:v>189.50963918874072</c:v>
                </c:pt>
                <c:pt idx="1">
                  <c:v>193.03288643089428</c:v>
                </c:pt>
                <c:pt idx="2">
                  <c:v>196.62163572973731</c:v>
                </c:pt>
                <c:pt idx="3">
                  <c:v>200.27710485942407</c:v>
                </c:pt>
                <c:pt idx="4">
                  <c:v>204.00053423422068</c:v>
                </c:pt>
                <c:pt idx="5">
                  <c:v>207.79318732941624</c:v>
                </c:pt>
                <c:pt idx="6">
                  <c:v>211.65635111005921</c:v>
                </c:pt>
                <c:pt idx="7">
                  <c:v>215.59133646766472</c:v>
                </c:pt>
                <c:pt idx="8">
                  <c:v>219.59947866504075</c:v>
                </c:pt>
                <c:pt idx="9">
                  <c:v>223.68213778938429</c:v>
                </c:pt>
                <c:pt idx="10">
                  <c:v>227.84069921380117</c:v>
                </c:pt>
                <c:pt idx="11">
                  <c:v>232.07657406740626</c:v>
                </c:pt>
                <c:pt idx="12">
                  <c:v>236.39119971416341</c:v>
                </c:pt>
                <c:pt idx="13">
                  <c:v>240.78604024062767</c:v>
                </c:pt>
                <c:pt idx="14">
                  <c:v>245.26258695275538</c:v>
                </c:pt>
                <c:pt idx="15">
                  <c:v>249.82235888195063</c:v>
                </c:pt>
                <c:pt idx="16">
                  <c:v>254.46690330051982</c:v>
                </c:pt>
                <c:pt idx="17">
                  <c:v>259.19779624670923</c:v>
                </c:pt>
                <c:pt idx="18">
                  <c:v>264.01664305950374</c:v>
                </c:pt>
                <c:pt idx="19">
                  <c:v>268.92507892336823</c:v>
                </c:pt>
                <c:pt idx="20">
                  <c:v>273.92476942311657</c:v>
                </c:pt>
                <c:pt idx="21">
                  <c:v>279.0174111090962</c:v>
                </c:pt>
                <c:pt idx="22">
                  <c:v>284.20473207288046</c:v>
                </c:pt>
                <c:pt idx="23">
                  <c:v>289.4884925336637</c:v>
                </c:pt>
                <c:pt idx="24">
                  <c:v>294.87048543555835</c:v>
                </c:pt>
                <c:pt idx="25">
                  <c:v>300.35253705599661</c:v>
                </c:pt>
                <c:pt idx="26">
                  <c:v>305.93650762544314</c:v>
                </c:pt>
                <c:pt idx="27">
                  <c:v>311.62429195862904</c:v>
                </c:pt>
                <c:pt idx="28">
                  <c:v>317.41782009752131</c:v>
                </c:pt>
                <c:pt idx="29">
                  <c:v>323.31905796624619</c:v>
                </c:pt>
                <c:pt idx="30">
                  <c:v>329.33000803818817</c:v>
                </c:pt>
                <c:pt idx="31">
                  <c:v>335.45271001549156</c:v>
                </c:pt>
                <c:pt idx="32">
                  <c:v>341.68924152119467</c:v>
                </c:pt>
                <c:pt idx="33">
                  <c:v>348.04171880423206</c:v>
                </c:pt>
                <c:pt idx="34">
                  <c:v>354.51229745754335</c:v>
                </c:pt>
                <c:pt idx="35">
                  <c:v>361.10317314953306</c:v>
                </c:pt>
                <c:pt idx="36">
                  <c:v>367.81658236912898</c:v>
                </c:pt>
                <c:pt idx="37">
                  <c:v>374.65480318469247</c:v>
                </c:pt>
                <c:pt idx="38">
                  <c:v>381.62015601703786</c:v>
                </c:pt>
                <c:pt idx="39">
                  <c:v>388.71500442682321</c:v>
                </c:pt>
                <c:pt idx="40">
                  <c:v>395.94175591658006</c:v>
                </c:pt>
                <c:pt idx="41">
                  <c:v>403.30286274765365</c:v>
                </c:pt>
                <c:pt idx="42">
                  <c:v>410.80082277233151</c:v>
                </c:pt>
                <c:pt idx="43">
                  <c:v>418.43818028144244</c:v>
                </c:pt>
                <c:pt idx="44">
                  <c:v>426.21752686771327</c:v>
                </c:pt>
                <c:pt idx="45">
                  <c:v>434.14150230517691</c:v>
                </c:pt>
                <c:pt idx="46">
                  <c:v>442.21279544492972</c:v>
                </c:pt>
                <c:pt idx="47">
                  <c:v>450.43414512754219</c:v>
                </c:pt>
                <c:pt idx="48">
                  <c:v>458.80834111243274</c:v>
                </c:pt>
                <c:pt idx="49">
                  <c:v>467.3382250245196</c:v>
                </c:pt>
                <c:pt idx="50">
                  <c:v>476.02669131847261</c:v>
                </c:pt>
                <c:pt idx="51">
                  <c:v>484.87668826089163</c:v>
                </c:pt>
                <c:pt idx="52">
                  <c:v>493.89121893074491</c:v>
                </c:pt>
                <c:pt idx="53">
                  <c:v>503.07334223840718</c:v>
                </c:pt>
                <c:pt idx="54">
                  <c:v>512.4261739636429</c:v>
                </c:pt>
                <c:pt idx="55">
                  <c:v>521.95288781288741</c:v>
                </c:pt>
                <c:pt idx="56">
                  <c:v>531.65671649618378</c:v>
                </c:pt>
                <c:pt idx="57">
                  <c:v>541.54095282414187</c:v>
                </c:pt>
                <c:pt idx="58">
                  <c:v>551.60895082529169</c:v>
                </c:pt>
                <c:pt idx="59">
                  <c:v>561.86412688420899</c:v>
                </c:pt>
                <c:pt idx="60">
                  <c:v>572.30996090080089</c:v>
                </c:pt>
                <c:pt idx="61">
                  <c:v>582.94999747114412</c:v>
                </c:pt>
                <c:pt idx="62">
                  <c:v>593.78784709027661</c:v>
                </c:pt>
                <c:pt idx="63">
                  <c:v>604.82718737735058</c:v>
                </c:pt>
                <c:pt idx="64">
                  <c:v>616.071764323563</c:v>
                </c:pt>
                <c:pt idx="65">
                  <c:v>627.5253935632868</c:v>
                </c:pt>
                <c:pt idx="66">
                  <c:v>639.19196166883432</c:v>
                </c:pt>
                <c:pt idx="67">
                  <c:v>651.07542746929187</c:v>
                </c:pt>
                <c:pt idx="68">
                  <c:v>663.17982339387345</c:v>
                </c:pt>
                <c:pt idx="69">
                  <c:v>675.50925684024969</c:v>
                </c:pt>
                <c:pt idx="70">
                  <c:v>688.06791156831491</c:v>
                </c:pt>
                <c:pt idx="71">
                  <c:v>700.8600491198672</c:v>
                </c:pt>
                <c:pt idx="72">
                  <c:v>713.89001026468202</c:v>
                </c:pt>
                <c:pt idx="73">
                  <c:v>727.16221647347015</c:v>
                </c:pt>
                <c:pt idx="74">
                  <c:v>740.68117141822017</c:v>
                </c:pt>
                <c:pt idx="75">
                  <c:v>754.4514625004341</c:v>
                </c:pt>
                <c:pt idx="76">
                  <c:v>768.47776240777569</c:v>
                </c:pt>
                <c:pt idx="77">
                  <c:v>782.76483069965809</c:v>
                </c:pt>
                <c:pt idx="78">
                  <c:v>797.31751542231052</c:v>
                </c:pt>
                <c:pt idx="79">
                  <c:v>812.14075475387097</c:v>
                </c:pt>
                <c:pt idx="80">
                  <c:v>827.23957868006357</c:v>
                </c:pt>
                <c:pt idx="81">
                  <c:v>842.61911070102883</c:v>
                </c:pt>
                <c:pt idx="82">
                  <c:v>858.28456956988646</c:v>
                </c:pt>
                <c:pt idx="83">
                  <c:v>874.24127106362084</c:v>
                </c:pt>
                <c:pt idx="84">
                  <c:v>890.49462978688894</c:v>
                </c:pt>
                <c:pt idx="85">
                  <c:v>907.05016100936416</c:v>
                </c:pt>
                <c:pt idx="86">
                  <c:v>923.91348253723845</c:v>
                </c:pt>
                <c:pt idx="87">
                  <c:v>941.09031661951883</c:v>
                </c:pt>
                <c:pt idx="88">
                  <c:v>958.58649188976403</c:v>
                </c:pt>
                <c:pt idx="89">
                  <c:v>976.40794534392114</c:v>
                </c:pt>
                <c:pt idx="90">
                  <c:v>994.56072435493286</c:v>
                </c:pt>
                <c:pt idx="91">
                  <c:v>1013.050988724799</c:v>
                </c:pt>
                <c:pt idx="92">
                  <c:v>1031.8850127747885</c:v>
                </c:pt>
                <c:pt idx="93">
                  <c:v>1051.0691874745119</c:v>
                </c:pt>
                <c:pt idx="94">
                  <c:v>1070.6100226105759</c:v>
                </c:pt>
                <c:pt idx="95">
                  <c:v>1090.5141489955561</c:v>
                </c:pt>
                <c:pt idx="96">
                  <c:v>1110.7883207180375</c:v>
                </c:pt>
                <c:pt idx="97">
                  <c:v>1131.4394174344875</c:v>
                </c:pt>
                <c:pt idx="98">
                  <c:v>1152.474446703736</c:v>
                </c:pt>
                <c:pt idx="99">
                  <c:v>1173.9005463648589</c:v>
                </c:pt>
                <c:pt idx="100">
                  <c:v>1195.7249869592679</c:v>
                </c:pt>
                <c:pt idx="101">
                  <c:v>1217.9551741978314</c:v>
                </c:pt>
                <c:pt idx="102">
                  <c:v>1240.5986514738629</c:v>
                </c:pt>
                <c:pt idx="103">
                  <c:v>1263.6631024228275</c:v>
                </c:pt>
                <c:pt idx="104">
                  <c:v>1287.1563535296395</c:v>
                </c:pt>
                <c:pt idx="105">
                  <c:v>1311.0863767844312</c:v>
                </c:pt>
                <c:pt idx="106">
                  <c:v>1335.4612923876966</c:v>
                </c:pt>
                <c:pt idx="107">
                  <c:v>1360.2893715057287</c:v>
                </c:pt>
                <c:pt idx="108">
                  <c:v>1385.5790390772825</c:v>
                </c:pt>
                <c:pt idx="109">
                  <c:v>1411.3388766724186</c:v>
                </c:pt>
                <c:pt idx="110">
                  <c:v>1437.577625404497</c:v>
                </c:pt>
                <c:pt idx="111">
                  <c:v>1464.3041888963078</c:v>
                </c:pt>
                <c:pt idx="112">
                  <c:v>1491.5276363013479</c:v>
                </c:pt>
                <c:pt idx="113">
                  <c:v>1519.257205381266</c:v>
                </c:pt>
                <c:pt idx="114">
                  <c:v>1547.5023056405223</c:v>
                </c:pt>
                <c:pt idx="115">
                  <c:v>1576.2725215193259</c:v>
                </c:pt>
                <c:pt idx="116">
                  <c:v>1605.5776156459331</c:v>
                </c:pt>
                <c:pt idx="117">
                  <c:v>1635.4275321494104</c:v>
                </c:pt>
                <c:pt idx="118">
                  <c:v>1665.8324000339867</c:v>
                </c:pt>
                <c:pt idx="119">
                  <c:v>1696.8025366161394</c:v>
                </c:pt>
                <c:pt idx="120">
                  <c:v>1728.3484510255798</c:v>
                </c:pt>
                <c:pt idx="121">
                  <c:v>1760.4808477713282</c:v>
                </c:pt>
                <c:pt idx="122">
                  <c:v>1793.2106303740857</c:v>
                </c:pt>
                <c:pt idx="123">
                  <c:v>1826.5489050661379</c:v>
                </c:pt>
                <c:pt idx="124">
                  <c:v>1860.5069845600447</c:v>
                </c:pt>
                <c:pt idx="125">
                  <c:v>1895.0963918873952</c:v>
                </c:pt>
              </c:numCache>
            </c:numRef>
          </c:xVal>
          <c:yVal>
            <c:numRef>
              <c:f>Sheet3!$F$8:$F$133</c:f>
              <c:numCache>
                <c:formatCode>0.00</c:formatCode>
                <c:ptCount val="126"/>
                <c:pt idx="0">
                  <c:v>3.095762194820129</c:v>
                </c:pt>
                <c:pt idx="1">
                  <c:v>2.9571787384225598</c:v>
                </c:pt>
                <c:pt idx="2">
                  <c:v>2.8153619907818168</c:v>
                </c:pt>
                <c:pt idx="3">
                  <c:v>2.6768544811838404</c:v>
                </c:pt>
                <c:pt idx="4">
                  <c:v>2.5454773491547682</c:v>
                </c:pt>
                <c:pt idx="5">
                  <c:v>2.4231295091630112</c:v>
                </c:pt>
                <c:pt idx="6">
                  <c:v>2.3104721418856231</c:v>
                </c:pt>
                <c:pt idx="7">
                  <c:v>2.2074286797434297</c:v>
                </c:pt>
                <c:pt idx="8">
                  <c:v>2.1135182761319151</c:v>
                </c:pt>
                <c:pt idx="9">
                  <c:v>2.0280650106883713</c:v>
                </c:pt>
                <c:pt idx="10">
                  <c:v>1.9503228051034924</c:v>
                </c:pt>
                <c:pt idx="11">
                  <c:v>1.879546327523727</c:v>
                </c:pt>
                <c:pt idx="12">
                  <c:v>1.8150286088619849</c:v>
                </c:pt>
                <c:pt idx="13">
                  <c:v>1.7561187822659303</c:v>
                </c:pt>
                <c:pt idx="14">
                  <c:v>1.7022283285345514</c:v>
                </c:pt>
                <c:pt idx="15">
                  <c:v>1.6528309411553281</c:v>
                </c:pt>
                <c:pt idx="16">
                  <c:v>1.6074590679752476</c:v>
                </c:pt>
                <c:pt idx="17">
                  <c:v>1.5656989194398578</c:v>
                </c:pt>
                <c:pt idx="18">
                  <c:v>1.5271849643078408</c:v>
                </c:pt>
                <c:pt idx="19">
                  <c:v>1.4915944729297799</c:v>
                </c:pt>
                <c:pt idx="20">
                  <c:v>1.4586423957566876</c:v>
                </c:pt>
                <c:pt idx="21">
                  <c:v>1.4280767064595148</c:v>
                </c:pt>
                <c:pt idx="22">
                  <c:v>1.3996742493667416</c:v>
                </c:pt>
                <c:pt idx="23">
                  <c:v>1.3732370821382467</c:v>
                </c:pt>
                <c:pt idx="24">
                  <c:v>1.3485892798892041</c:v>
                </c:pt>
                <c:pt idx="25">
                  <c:v>1.3255741562223022</c:v>
                </c:pt>
                <c:pt idx="26">
                  <c:v>1.3040518537388084</c:v>
                </c:pt>
                <c:pt idx="27">
                  <c:v>1.283897257957539</c:v>
                </c:pt>
                <c:pt idx="28">
                  <c:v>1.2649981920441207</c:v>
                </c:pt>
                <c:pt idx="29">
                  <c:v>1.2472538541085441</c:v>
                </c:pt>
                <c:pt idx="30">
                  <c:v>1.2305734633748984</c:v>
                </c:pt>
                <c:pt idx="31">
                  <c:v>1.2148750858930371</c:v>
                </c:pt>
                <c:pt idx="32">
                  <c:v>1.2000846144672903</c:v>
                </c:pt>
                <c:pt idx="33">
                  <c:v>1.1861348810508161</c:v>
                </c:pt>
                <c:pt idx="34">
                  <c:v>1.1729648829858097</c:v>
                </c:pt>
                <c:pt idx="35">
                  <c:v>1.1605191071816934</c:v>
                </c:pt>
                <c:pt idx="36">
                  <c:v>1.1487469386532767</c:v>
                </c:pt>
                <c:pt idx="37">
                  <c:v>1.137602141831854</c:v>
                </c:pt>
                <c:pt idx="38">
                  <c:v>1.1270424047578043</c:v>
                </c:pt>
                <c:pt idx="39">
                  <c:v>1.1170289377042237</c:v>
                </c:pt>
                <c:pt idx="40">
                  <c:v>1.1075261190043277</c:v>
                </c:pt>
                <c:pt idx="41">
                  <c:v>1.0985011818933543</c:v>
                </c:pt>
                <c:pt idx="42">
                  <c:v>1.0899239370566358</c:v>
                </c:pt>
                <c:pt idx="43">
                  <c:v>1.0817665263236267</c:v>
                </c:pt>
                <c:pt idx="44">
                  <c:v>1.0740032035836029</c:v>
                </c:pt>
                <c:pt idx="45">
                  <c:v>1.0666101395398699</c:v>
                </c:pt>
                <c:pt idx="46">
                  <c:v>1.0595652473804855</c:v>
                </c:pt>
                <c:pt idx="47">
                  <c:v>1.0528480268370466</c:v>
                </c:pt>
                <c:pt idx="48">
                  <c:v>1.0464394244395074</c:v>
                </c:pt>
                <c:pt idx="49">
                  <c:v>1.0403217080630276</c:v>
                </c:pt>
                <c:pt idx="50">
                  <c:v>1.0344783541099349</c:v>
                </c:pt>
                <c:pt idx="51">
                  <c:v>1.0288939458821742</c:v>
                </c:pt>
                <c:pt idx="52">
                  <c:v>1.0235540818823503</c:v>
                </c:pt>
                <c:pt idx="53">
                  <c:v>1.0184452929390961</c:v>
                </c:pt>
                <c:pt idx="54">
                  <c:v>1.0135549671886261</c:v>
                </c:pt>
                <c:pt idx="55">
                  <c:v>1.008871282062201</c:v>
                </c:pt>
                <c:pt idx="56">
                  <c:v>1.004383142531418</c:v>
                </c:pt>
                <c:pt idx="57">
                  <c:v>1.0000801249519797</c:v>
                </c:pt>
                <c:pt idx="58">
                  <c:v>0.995952425923885</c:v>
                </c:pt>
                <c:pt idx="59">
                  <c:v>0.9919908156532703</c:v>
                </c:pt>
                <c:pt idx="60">
                  <c:v>0.98818659535997677</c:v>
                </c:pt>
                <c:pt idx="61">
                  <c:v>0.98453155832633132</c:v>
                </c:pt>
                <c:pt idx="62">
                  <c:v>0.98101795422771132</c:v>
                </c:pt>
                <c:pt idx="63">
                  <c:v>0.97763845642502256</c:v>
                </c:pt>
                <c:pt idx="64">
                  <c:v>0.97438613193400203</c:v>
                </c:pt>
                <c:pt idx="65">
                  <c:v>0.97125441381687527</c:v>
                </c:pt>
                <c:pt idx="66">
                  <c:v>0.96823707576891438</c:v>
                </c:pt>
                <c:pt idx="67">
                  <c:v>0.96532820869630254</c:v>
                </c:pt>
                <c:pt idx="68">
                  <c:v>0.96252219910281378</c:v>
                </c:pt>
                <c:pt idx="69">
                  <c:v>0.9598137091215222</c:v>
                </c:pt>
                <c:pt idx="70">
                  <c:v>0.95719765804435286</c:v>
                </c:pt>
                <c:pt idx="71">
                  <c:v>0.95466920521702703</c:v>
                </c:pt>
                <c:pt idx="72">
                  <c:v>0.95222373418009254</c:v>
                </c:pt>
                <c:pt idx="73">
                  <c:v>0.94985683794840825</c:v>
                </c:pt>
                <c:pt idx="74">
                  <c:v>0.94756430533190894</c:v>
                </c:pt>
                <c:pt idx="75">
                  <c:v>0.94534210820979647</c:v>
                </c:pt>
                <c:pt idx="76">
                  <c:v>0.94318638967865298</c:v>
                </c:pt>
                <c:pt idx="77">
                  <c:v>0.94109345300246139</c:v>
                </c:pt>
                <c:pt idx="78">
                  <c:v>0.93905975129922747</c:v>
                </c:pt>
                <c:pt idx="79">
                  <c:v>0.93708187790493314</c:v>
                </c:pt>
                <c:pt idx="80">
                  <c:v>0.93515655736098879</c:v>
                </c:pt>
                <c:pt idx="81">
                  <c:v>0.93328063697623387</c:v>
                </c:pt>
                <c:pt idx="82">
                  <c:v>0.93145107891896139</c:v>
                </c:pt>
                <c:pt idx="83">
                  <c:v>0.92966495279842876</c:v>
                </c:pt>
                <c:pt idx="84">
                  <c:v>0.9279194286989243</c:v>
                </c:pt>
                <c:pt idx="85">
                  <c:v>0.92621177063273996</c:v>
                </c:pt>
                <c:pt idx="86">
                  <c:v>0.92453933038135894</c:v>
                </c:pt>
                <c:pt idx="87">
                  <c:v>0.92289954169687816</c:v>
                </c:pt>
                <c:pt idx="88">
                  <c:v>0.92128991483813016</c:v>
                </c:pt>
                <c:pt idx="89">
                  <c:v>0.91970803141822388</c:v>
                </c:pt>
                <c:pt idx="90">
                  <c:v>0.91815153954224638</c:v>
                </c:pt>
                <c:pt idx="91">
                  <c:v>0.91661814921577234</c:v>
                </c:pt>
                <c:pt idx="92">
                  <c:v>0.9151056280065063</c:v>
                </c:pt>
                <c:pt idx="93">
                  <c:v>0.91361179694298111</c:v>
                </c:pt>
                <c:pt idx="94">
                  <c:v>0.91213452663568084</c:v>
                </c:pt>
                <c:pt idx="95">
                  <c:v>0.91067173360727216</c:v>
                </c:pt>
                <c:pt idx="96">
                  <c:v>0.90922137681988724</c:v>
                </c:pt>
                <c:pt idx="97">
                  <c:v>0.90778145438851443</c:v>
                </c:pt>
                <c:pt idx="98">
                  <c:v>0.90635000047062397</c:v>
                </c:pt>
                <c:pt idx="99">
                  <c:v>0.90492508232312885</c:v>
                </c:pt>
                <c:pt idx="100">
                  <c:v>0.90350479751870116</c:v>
                </c:pt>
                <c:pt idx="101">
                  <c:v>0.90208727131430066</c:v>
                </c:pt>
                <c:pt idx="102">
                  <c:v>0.900670654165586</c:v>
                </c:pt>
                <c:pt idx="103">
                  <c:v>0.8992531193816039</c:v>
                </c:pt>
                <c:pt idx="104">
                  <c:v>0.89783286091486447</c:v>
                </c:pt>
                <c:pt idx="105">
                  <c:v>0.89640809128256027</c:v>
                </c:pt>
                <c:pt idx="106">
                  <c:v>0.89497703961529573</c:v>
                </c:pt>
                <c:pt idx="107">
                  <c:v>0.89353794983029078</c:v>
                </c:pt>
                <c:pt idx="108">
                  <c:v>0.8920890789265522</c:v>
                </c:pt>
                <c:pt idx="109">
                  <c:v>0.89062869540003464</c:v>
                </c:pt>
                <c:pt idx="110">
                  <c:v>0.88915507777729119</c:v>
                </c:pt>
                <c:pt idx="111">
                  <c:v>0.88766651326657187</c:v>
                </c:pt>
                <c:pt idx="112">
                  <c:v>0.8861612965257738</c:v>
                </c:pt>
                <c:pt idx="113">
                  <c:v>0.88463772854702061</c:v>
                </c:pt>
                <c:pt idx="114">
                  <c:v>0.88309411565806628</c:v>
                </c:pt>
                <c:pt idx="115">
                  <c:v>0.88152876864103746</c:v>
                </c:pt>
                <c:pt idx="116">
                  <c:v>0.87994000196937838</c:v>
                </c:pt>
                <c:pt idx="117">
                  <c:v>0.87832613316415042</c:v>
                </c:pt>
                <c:pt idx="118">
                  <c:v>0.87668548227111998</c:v>
                </c:pt>
                <c:pt idx="119">
                  <c:v>0.87501637146030964</c:v>
                </c:pt>
                <c:pt idx="120">
                  <c:v>0.87331712474990586</c:v>
                </c:pt>
                <c:pt idx="121">
                  <c:v>0.87158606785660442</c:v>
                </c:pt>
                <c:pt idx="122">
                  <c:v>0.86982152817462743</c:v>
                </c:pt>
                <c:pt idx="123">
                  <c:v>0.86802183488576512</c:v>
                </c:pt>
                <c:pt idx="124">
                  <c:v>0.86618531920288511</c:v>
                </c:pt>
                <c:pt idx="125">
                  <c:v>0.86431031474939002</c:v>
                </c:pt>
              </c:numCache>
            </c:numRef>
          </c:yVal>
          <c:smooth val="1"/>
          <c:extLst>
            <c:ext xmlns:c16="http://schemas.microsoft.com/office/drawing/2014/chart" uri="{C3380CC4-5D6E-409C-BE32-E72D297353CC}">
              <c16:uniqueId val="{00000003-657C-40E0-A28A-D63414F90475}"/>
            </c:ext>
          </c:extLst>
        </c:ser>
        <c:ser>
          <c:idx val="4"/>
          <c:order val="4"/>
          <c:tx>
            <c:strRef>
              <c:f>Sheet3!$G$6</c:f>
              <c:strCache>
                <c:ptCount val="1"/>
                <c:pt idx="0">
                  <c:v>20% load</c:v>
                </c:pt>
              </c:strCache>
            </c:strRef>
          </c:tx>
          <c:marker>
            <c:symbol val="none"/>
          </c:marker>
          <c:xVal>
            <c:numRef>
              <c:f>Sheet3!$A$8:$A$133</c:f>
              <c:numCache>
                <c:formatCode>#,##0.00</c:formatCode>
                <c:ptCount val="126"/>
                <c:pt idx="0">
                  <c:v>189.50963918874072</c:v>
                </c:pt>
                <c:pt idx="1">
                  <c:v>193.03288643089428</c:v>
                </c:pt>
                <c:pt idx="2">
                  <c:v>196.62163572973731</c:v>
                </c:pt>
                <c:pt idx="3">
                  <c:v>200.27710485942407</c:v>
                </c:pt>
                <c:pt idx="4">
                  <c:v>204.00053423422068</c:v>
                </c:pt>
                <c:pt idx="5">
                  <c:v>207.79318732941624</c:v>
                </c:pt>
                <c:pt idx="6">
                  <c:v>211.65635111005921</c:v>
                </c:pt>
                <c:pt idx="7">
                  <c:v>215.59133646766472</c:v>
                </c:pt>
                <c:pt idx="8">
                  <c:v>219.59947866504075</c:v>
                </c:pt>
                <c:pt idx="9">
                  <c:v>223.68213778938429</c:v>
                </c:pt>
                <c:pt idx="10">
                  <c:v>227.84069921380117</c:v>
                </c:pt>
                <c:pt idx="11">
                  <c:v>232.07657406740626</c:v>
                </c:pt>
                <c:pt idx="12">
                  <c:v>236.39119971416341</c:v>
                </c:pt>
                <c:pt idx="13">
                  <c:v>240.78604024062767</c:v>
                </c:pt>
                <c:pt idx="14">
                  <c:v>245.26258695275538</c:v>
                </c:pt>
                <c:pt idx="15">
                  <c:v>249.82235888195063</c:v>
                </c:pt>
                <c:pt idx="16">
                  <c:v>254.46690330051982</c:v>
                </c:pt>
                <c:pt idx="17">
                  <c:v>259.19779624670923</c:v>
                </c:pt>
                <c:pt idx="18">
                  <c:v>264.01664305950374</c:v>
                </c:pt>
                <c:pt idx="19">
                  <c:v>268.92507892336823</c:v>
                </c:pt>
                <c:pt idx="20">
                  <c:v>273.92476942311657</c:v>
                </c:pt>
                <c:pt idx="21">
                  <c:v>279.0174111090962</c:v>
                </c:pt>
                <c:pt idx="22">
                  <c:v>284.20473207288046</c:v>
                </c:pt>
                <c:pt idx="23">
                  <c:v>289.4884925336637</c:v>
                </c:pt>
                <c:pt idx="24">
                  <c:v>294.87048543555835</c:v>
                </c:pt>
                <c:pt idx="25">
                  <c:v>300.35253705599661</c:v>
                </c:pt>
                <c:pt idx="26">
                  <c:v>305.93650762544314</c:v>
                </c:pt>
                <c:pt idx="27">
                  <c:v>311.62429195862904</c:v>
                </c:pt>
                <c:pt idx="28">
                  <c:v>317.41782009752131</c:v>
                </c:pt>
                <c:pt idx="29">
                  <c:v>323.31905796624619</c:v>
                </c:pt>
                <c:pt idx="30">
                  <c:v>329.33000803818817</c:v>
                </c:pt>
                <c:pt idx="31">
                  <c:v>335.45271001549156</c:v>
                </c:pt>
                <c:pt idx="32">
                  <c:v>341.68924152119467</c:v>
                </c:pt>
                <c:pt idx="33">
                  <c:v>348.04171880423206</c:v>
                </c:pt>
                <c:pt idx="34">
                  <c:v>354.51229745754335</c:v>
                </c:pt>
                <c:pt idx="35">
                  <c:v>361.10317314953306</c:v>
                </c:pt>
                <c:pt idx="36">
                  <c:v>367.81658236912898</c:v>
                </c:pt>
                <c:pt idx="37">
                  <c:v>374.65480318469247</c:v>
                </c:pt>
                <c:pt idx="38">
                  <c:v>381.62015601703786</c:v>
                </c:pt>
                <c:pt idx="39">
                  <c:v>388.71500442682321</c:v>
                </c:pt>
                <c:pt idx="40">
                  <c:v>395.94175591658006</c:v>
                </c:pt>
                <c:pt idx="41">
                  <c:v>403.30286274765365</c:v>
                </c:pt>
                <c:pt idx="42">
                  <c:v>410.80082277233151</c:v>
                </c:pt>
                <c:pt idx="43">
                  <c:v>418.43818028144244</c:v>
                </c:pt>
                <c:pt idx="44">
                  <c:v>426.21752686771327</c:v>
                </c:pt>
                <c:pt idx="45">
                  <c:v>434.14150230517691</c:v>
                </c:pt>
                <c:pt idx="46">
                  <c:v>442.21279544492972</c:v>
                </c:pt>
                <c:pt idx="47">
                  <c:v>450.43414512754219</c:v>
                </c:pt>
                <c:pt idx="48">
                  <c:v>458.80834111243274</c:v>
                </c:pt>
                <c:pt idx="49">
                  <c:v>467.3382250245196</c:v>
                </c:pt>
                <c:pt idx="50">
                  <c:v>476.02669131847261</c:v>
                </c:pt>
                <c:pt idx="51">
                  <c:v>484.87668826089163</c:v>
                </c:pt>
                <c:pt idx="52">
                  <c:v>493.89121893074491</c:v>
                </c:pt>
                <c:pt idx="53">
                  <c:v>503.07334223840718</c:v>
                </c:pt>
                <c:pt idx="54">
                  <c:v>512.4261739636429</c:v>
                </c:pt>
                <c:pt idx="55">
                  <c:v>521.95288781288741</c:v>
                </c:pt>
                <c:pt idx="56">
                  <c:v>531.65671649618378</c:v>
                </c:pt>
                <c:pt idx="57">
                  <c:v>541.54095282414187</c:v>
                </c:pt>
                <c:pt idx="58">
                  <c:v>551.60895082529169</c:v>
                </c:pt>
                <c:pt idx="59">
                  <c:v>561.86412688420899</c:v>
                </c:pt>
                <c:pt idx="60">
                  <c:v>572.30996090080089</c:v>
                </c:pt>
                <c:pt idx="61">
                  <c:v>582.94999747114412</c:v>
                </c:pt>
                <c:pt idx="62">
                  <c:v>593.78784709027661</c:v>
                </c:pt>
                <c:pt idx="63">
                  <c:v>604.82718737735058</c:v>
                </c:pt>
                <c:pt idx="64">
                  <c:v>616.071764323563</c:v>
                </c:pt>
                <c:pt idx="65">
                  <c:v>627.5253935632868</c:v>
                </c:pt>
                <c:pt idx="66">
                  <c:v>639.19196166883432</c:v>
                </c:pt>
                <c:pt idx="67">
                  <c:v>651.07542746929187</c:v>
                </c:pt>
                <c:pt idx="68">
                  <c:v>663.17982339387345</c:v>
                </c:pt>
                <c:pt idx="69">
                  <c:v>675.50925684024969</c:v>
                </c:pt>
                <c:pt idx="70">
                  <c:v>688.06791156831491</c:v>
                </c:pt>
                <c:pt idx="71">
                  <c:v>700.8600491198672</c:v>
                </c:pt>
                <c:pt idx="72">
                  <c:v>713.89001026468202</c:v>
                </c:pt>
                <c:pt idx="73">
                  <c:v>727.16221647347015</c:v>
                </c:pt>
                <c:pt idx="74">
                  <c:v>740.68117141822017</c:v>
                </c:pt>
                <c:pt idx="75">
                  <c:v>754.4514625004341</c:v>
                </c:pt>
                <c:pt idx="76">
                  <c:v>768.47776240777569</c:v>
                </c:pt>
                <c:pt idx="77">
                  <c:v>782.76483069965809</c:v>
                </c:pt>
                <c:pt idx="78">
                  <c:v>797.31751542231052</c:v>
                </c:pt>
                <c:pt idx="79">
                  <c:v>812.14075475387097</c:v>
                </c:pt>
                <c:pt idx="80">
                  <c:v>827.23957868006357</c:v>
                </c:pt>
                <c:pt idx="81">
                  <c:v>842.61911070102883</c:v>
                </c:pt>
                <c:pt idx="82">
                  <c:v>858.28456956988646</c:v>
                </c:pt>
                <c:pt idx="83">
                  <c:v>874.24127106362084</c:v>
                </c:pt>
                <c:pt idx="84">
                  <c:v>890.49462978688894</c:v>
                </c:pt>
                <c:pt idx="85">
                  <c:v>907.05016100936416</c:v>
                </c:pt>
                <c:pt idx="86">
                  <c:v>923.91348253723845</c:v>
                </c:pt>
                <c:pt idx="87">
                  <c:v>941.09031661951883</c:v>
                </c:pt>
                <c:pt idx="88">
                  <c:v>958.58649188976403</c:v>
                </c:pt>
                <c:pt idx="89">
                  <c:v>976.40794534392114</c:v>
                </c:pt>
                <c:pt idx="90">
                  <c:v>994.56072435493286</c:v>
                </c:pt>
                <c:pt idx="91">
                  <c:v>1013.050988724799</c:v>
                </c:pt>
                <c:pt idx="92">
                  <c:v>1031.8850127747885</c:v>
                </c:pt>
                <c:pt idx="93">
                  <c:v>1051.0691874745119</c:v>
                </c:pt>
                <c:pt idx="94">
                  <c:v>1070.6100226105759</c:v>
                </c:pt>
                <c:pt idx="95">
                  <c:v>1090.5141489955561</c:v>
                </c:pt>
                <c:pt idx="96">
                  <c:v>1110.7883207180375</c:v>
                </c:pt>
                <c:pt idx="97">
                  <c:v>1131.4394174344875</c:v>
                </c:pt>
                <c:pt idx="98">
                  <c:v>1152.474446703736</c:v>
                </c:pt>
                <c:pt idx="99">
                  <c:v>1173.9005463648589</c:v>
                </c:pt>
                <c:pt idx="100">
                  <c:v>1195.7249869592679</c:v>
                </c:pt>
                <c:pt idx="101">
                  <c:v>1217.9551741978314</c:v>
                </c:pt>
                <c:pt idx="102">
                  <c:v>1240.5986514738629</c:v>
                </c:pt>
                <c:pt idx="103">
                  <c:v>1263.6631024228275</c:v>
                </c:pt>
                <c:pt idx="104">
                  <c:v>1287.1563535296395</c:v>
                </c:pt>
                <c:pt idx="105">
                  <c:v>1311.0863767844312</c:v>
                </c:pt>
                <c:pt idx="106">
                  <c:v>1335.4612923876966</c:v>
                </c:pt>
                <c:pt idx="107">
                  <c:v>1360.2893715057287</c:v>
                </c:pt>
                <c:pt idx="108">
                  <c:v>1385.5790390772825</c:v>
                </c:pt>
                <c:pt idx="109">
                  <c:v>1411.3388766724186</c:v>
                </c:pt>
                <c:pt idx="110">
                  <c:v>1437.577625404497</c:v>
                </c:pt>
                <c:pt idx="111">
                  <c:v>1464.3041888963078</c:v>
                </c:pt>
                <c:pt idx="112">
                  <c:v>1491.5276363013479</c:v>
                </c:pt>
                <c:pt idx="113">
                  <c:v>1519.257205381266</c:v>
                </c:pt>
                <c:pt idx="114">
                  <c:v>1547.5023056405223</c:v>
                </c:pt>
                <c:pt idx="115">
                  <c:v>1576.2725215193259</c:v>
                </c:pt>
                <c:pt idx="116">
                  <c:v>1605.5776156459331</c:v>
                </c:pt>
                <c:pt idx="117">
                  <c:v>1635.4275321494104</c:v>
                </c:pt>
                <c:pt idx="118">
                  <c:v>1665.8324000339867</c:v>
                </c:pt>
                <c:pt idx="119">
                  <c:v>1696.8025366161394</c:v>
                </c:pt>
                <c:pt idx="120">
                  <c:v>1728.3484510255798</c:v>
                </c:pt>
                <c:pt idx="121">
                  <c:v>1760.4808477713282</c:v>
                </c:pt>
                <c:pt idx="122">
                  <c:v>1793.2106303740857</c:v>
                </c:pt>
                <c:pt idx="123">
                  <c:v>1826.5489050661379</c:v>
                </c:pt>
                <c:pt idx="124">
                  <c:v>1860.5069845600447</c:v>
                </c:pt>
                <c:pt idx="125">
                  <c:v>1895.0963918873952</c:v>
                </c:pt>
              </c:numCache>
            </c:numRef>
          </c:xVal>
          <c:yVal>
            <c:numRef>
              <c:f>Sheet3!$G$8:$G$133</c:f>
              <c:numCache>
                <c:formatCode>0.00</c:formatCode>
                <c:ptCount val="126"/>
                <c:pt idx="0">
                  <c:v>4.4502737810161941</c:v>
                </c:pt>
                <c:pt idx="1">
                  <c:v>3.9843793761379582</c:v>
                </c:pt>
                <c:pt idx="2">
                  <c:v>3.599119015725281</c:v>
                </c:pt>
                <c:pt idx="3">
                  <c:v>3.2809106242394095</c:v>
                </c:pt>
                <c:pt idx="4">
                  <c:v>3.0165288277908364</c:v>
                </c:pt>
                <c:pt idx="5">
                  <c:v>2.7949507782803082</c:v>
                </c:pt>
                <c:pt idx="6">
                  <c:v>2.6074743271349736</c:v>
                </c:pt>
                <c:pt idx="7">
                  <c:v>2.4473547205306225</c:v>
                </c:pt>
                <c:pt idx="8">
                  <c:v>2.3093800294880595</c:v>
                </c:pt>
                <c:pt idx="9">
                  <c:v>2.1895060855290809</c:v>
                </c:pt>
                <c:pt idx="10">
                  <c:v>2.0845712242728167</c:v>
                </c:pt>
                <c:pt idx="11">
                  <c:v>1.9920814401856854</c:v>
                </c:pt>
                <c:pt idx="12">
                  <c:v>1.9100506840186808</c:v>
                </c:pt>
                <c:pt idx="13">
                  <c:v>1.8368823914119481</c:v>
                </c:pt>
                <c:pt idx="14">
                  <c:v>1.7712812836369223</c:v>
                </c:pt>
                <c:pt idx="15">
                  <c:v>1.7121872792995476</c:v>
                </c:pt>
                <c:pt idx="16">
                  <c:v>1.6587255799006406</c:v>
                </c:pt>
                <c:pt idx="17">
                  <c:v>1.6101686460043334</c:v>
                </c:pt>
                <c:pt idx="18">
                  <c:v>1.5659069758707851</c:v>
                </c:pt>
                <c:pt idx="19">
                  <c:v>1.5254264521334953</c:v>
                </c:pt>
                <c:pt idx="20">
                  <c:v>1.4882906302887962</c:v>
                </c:pt>
                <c:pt idx="21">
                  <c:v>1.4541267769274802</c:v>
                </c:pt>
                <c:pt idx="22">
                  <c:v>1.4226147770574524</c:v>
                </c:pt>
                <c:pt idx="23">
                  <c:v>1.393478254662881</c:v>
                </c:pt>
                <c:pt idx="24">
                  <c:v>1.3664774140853058</c:v>
                </c:pt>
                <c:pt idx="25">
                  <c:v>1.3414032295517813</c:v>
                </c:pt>
                <c:pt idx="26">
                  <c:v>1.3180726985848434</c:v>
                </c:pt>
                <c:pt idx="27">
                  <c:v>1.2963249408165332</c:v>
                </c:pt>
                <c:pt idx="28">
                  <c:v>1.276017973059584</c:v>
                </c:pt>
                <c:pt idx="29">
                  <c:v>1.2570260287580697</c:v>
                </c:pt>
                <c:pt idx="30">
                  <c:v>1.2392373183021628</c:v>
                </c:pt>
                <c:pt idx="31">
                  <c:v>1.2225521484281479</c:v>
                </c:pt>
                <c:pt idx="32">
                  <c:v>1.2068813356968042</c:v>
                </c:pt>
                <c:pt idx="33">
                  <c:v>1.1921448620692761</c:v>
                </c:pt>
                <c:pt idx="34">
                  <c:v>1.1782707307798916</c:v>
                </c:pt>
                <c:pt idx="35">
                  <c:v>1.1651939887098159</c:v>
                </c:pt>
                <c:pt idx="36">
                  <c:v>1.1528558877954245</c:v>
                </c:pt>
                <c:pt idx="37">
                  <c:v>1.1412031630389738</c:v>
                </c:pt>
                <c:pt idx="38">
                  <c:v>1.1301874087133592</c:v>
                </c:pt>
                <c:pt idx="39">
                  <c:v>1.1197645375863505</c:v>
                </c:pt>
                <c:pt idx="40">
                  <c:v>1.1098943106008015</c:v>
                </c:pt>
                <c:pt idx="41">
                  <c:v>1.1005399265656941</c:v>
                </c:pt>
                <c:pt idx="42">
                  <c:v>1.0916676631392654</c:v>
                </c:pt>
                <c:pt idx="43">
                  <c:v>1.0832465617985352</c:v>
                </c:pt>
                <c:pt idx="44">
                  <c:v>1.0752481506509912</c:v>
                </c:pt>
                <c:pt idx="45">
                  <c:v>1.067646199902639</c:v>
                </c:pt>
                <c:pt idx="46">
                  <c:v>1.0604165055906416</c:v>
                </c:pt>
                <c:pt idx="47">
                  <c:v>1.053536697848986</c:v>
                </c:pt>
                <c:pt idx="48">
                  <c:v>1.0469860705265714</c:v>
                </c:pt>
                <c:pt idx="49">
                  <c:v>1.0407454294384615</c:v>
                </c:pt>
                <c:pt idx="50">
                  <c:v>1.0347969569186399</c:v>
                </c:pt>
                <c:pt idx="51">
                  <c:v>1.0291240906693258</c:v>
                </c:pt>
                <c:pt idx="52">
                  <c:v>1.0237114151780984</c:v>
                </c:pt>
                <c:pt idx="53">
                  <c:v>1.0185445642083377</c:v>
                </c:pt>
                <c:pt idx="54">
                  <c:v>1.0136101330676666</c:v>
                </c:pt>
                <c:pt idx="55">
                  <c:v>1.0088955995289908</c:v>
                </c:pt>
                <c:pt idx="56">
                  <c:v>1.004389252424007</c:v>
                </c:pt>
                <c:pt idx="57">
                  <c:v>1.0000801270535984</c:v>
                </c:pt>
                <c:pt idx="58">
                  <c:v>0.99595794666662407</c:v>
                </c:pt>
                <c:pt idx="59">
                  <c:v>0.99201306935084421</c:v>
                </c:pt>
                <c:pt idx="60">
                  <c:v>0.98823643975941666</c:v>
                </c:pt>
                <c:pt idx="61">
                  <c:v>0.98461954516537398</c:v>
                </c:pt>
                <c:pt idx="62">
                  <c:v>0.9811543753963422</c:v>
                </c:pt>
                <c:pt idx="63">
                  <c:v>0.97783338625379601</c:v>
                </c:pt>
                <c:pt idx="64">
                  <c:v>0.97464946606649727</c:v>
                </c:pt>
                <c:pt idx="65">
                  <c:v>0.97159590506734661</c:v>
                </c:pt>
                <c:pt idx="66">
                  <c:v>0.96866636731751088</c:v>
                </c:pt>
                <c:pt idx="67">
                  <c:v>0.96585486493205908</c:v>
                </c:pt>
                <c:pt idx="68">
                  <c:v>0.9631557343879843</c:v>
                </c:pt>
                <c:pt idx="69">
                  <c:v>0.96056361471895557</c:v>
                </c:pt>
                <c:pt idx="70">
                  <c:v>0.95807342742180301</c:v>
                </c:pt>
                <c:pt idx="71">
                  <c:v>0.95568035791800121</c:v>
                </c:pt>
                <c:pt idx="72">
                  <c:v>0.95337983842954011</c:v>
                </c:pt>
                <c:pt idx="73">
                  <c:v>0.95116753214287708</c:v>
                </c:pt>
                <c:pt idx="74">
                  <c:v>0.94903931854733481</c:v>
                </c:pt>
                <c:pt idx="75">
                  <c:v>0.94699127984559095</c:v>
                </c:pt>
                <c:pt idx="76">
                  <c:v>0.94501968834391181</c:v>
                </c:pt>
                <c:pt idx="77">
                  <c:v>0.94312099473874045</c:v>
                </c:pt>
                <c:pt idx="78">
                  <c:v>0.94129181722420663</c:v>
                </c:pt>
                <c:pt idx="79">
                  <c:v>0.93952893135225901</c:v>
                </c:pt>
                <c:pt idx="80">
                  <c:v>0.93782926058350069</c:v>
                </c:pt>
                <c:pt idx="81">
                  <c:v>0.93618986747252153</c:v>
                </c:pt>
                <c:pt idx="82">
                  <c:v>0.9346079454366446</c:v>
                </c:pt>
                <c:pt idx="83">
                  <c:v>0.93308081106162355</c:v>
                </c:pt>
                <c:pt idx="84">
                  <c:v>0.9316058969019585</c:v>
                </c:pt>
                <c:pt idx="85">
                  <c:v>0.93018074473724099</c:v>
                </c:pt>
                <c:pt idx="86">
                  <c:v>0.92880299924930088</c:v>
                </c:pt>
                <c:pt idx="87">
                  <c:v>0.9274704020879645</c:v>
                </c:pt>
                <c:pt idx="88">
                  <c:v>0.92618078629598521</c:v>
                </c:pt>
                <c:pt idx="89">
                  <c:v>0.92493207106619169</c:v>
                </c:pt>
                <c:pt idx="90">
                  <c:v>0.92372225680614151</c:v>
                </c:pt>
                <c:pt idx="91">
                  <c:v>0.92254942048762967</c:v>
                </c:pt>
                <c:pt idx="92">
                  <c:v>0.92141171126023125</c:v>
                </c:pt>
                <c:pt idx="93">
                  <c:v>0.92030734630976097</c:v>
                </c:pt>
                <c:pt idx="94">
                  <c:v>0.91923460694405934</c:v>
                </c:pt>
                <c:pt idx="95">
                  <c:v>0.91819183488990197</c:v>
                </c:pt>
                <c:pt idx="96">
                  <c:v>0.91717742878612385</c:v>
                </c:pt>
                <c:pt idx="97">
                  <c:v>0.91618984085918997</c:v>
                </c:pt>
                <c:pt idx="98">
                  <c:v>0.91522757376851804</c:v>
                </c:pt>
                <c:pt idx="99">
                  <c:v>0.91428917760982875</c:v>
                </c:pt>
                <c:pt idx="100">
                  <c:v>0.9133732470656919</c:v>
                </c:pt>
                <c:pt idx="101">
                  <c:v>0.91247841869324509</c:v>
                </c:pt>
                <c:pt idx="102">
                  <c:v>0.91160336833981825</c:v>
                </c:pt>
                <c:pt idx="103">
                  <c:v>0.91074680867788749</c:v>
                </c:pt>
                <c:pt idx="104">
                  <c:v>0.90990748685140632</c:v>
                </c:pt>
                <c:pt idx="105">
                  <c:v>0.90908418222616327</c:v>
                </c:pt>
                <c:pt idx="106">
                  <c:v>0.90827570423733295</c:v>
                </c:pt>
                <c:pt idx="107">
                  <c:v>0.90748089032790946</c:v>
                </c:pt>
                <c:pt idx="108">
                  <c:v>0.90669860397215796</c:v>
                </c:pt>
                <c:pt idx="109">
                  <c:v>0.90592773277865357</c:v>
                </c:pt>
                <c:pt idx="110">
                  <c:v>0.90516718666787777</c:v>
                </c:pt>
                <c:pt idx="111">
                  <c:v>0.90441589611970419</c:v>
                </c:pt>
                <c:pt idx="112">
                  <c:v>0.90367281048647441</c:v>
                </c:pt>
                <c:pt idx="113">
                  <c:v>0.90293689636765151</c:v>
                </c:pt>
                <c:pt idx="114">
                  <c:v>0.90220713604238634</c:v>
                </c:pt>
                <c:pt idx="115">
                  <c:v>0.90148252595657796</c:v>
                </c:pt>
                <c:pt idx="116">
                  <c:v>0.9007620752613078</c:v>
                </c:pt>
                <c:pt idx="117">
                  <c:v>0.90004480439976242</c:v>
                </c:pt>
                <c:pt idx="118">
                  <c:v>0.89932974374001573</c:v>
                </c:pt>
                <c:pt idx="119">
                  <c:v>0.89861593225125902</c:v>
                </c:pt>
                <c:pt idx="120">
                  <c:v>0.89790241622129541</c:v>
                </c:pt>
                <c:pt idx="121">
                  <c:v>0.8971882480133202</c:v>
                </c:pt>
                <c:pt idx="122">
                  <c:v>0.89647248486021802</c:v>
                </c:pt>
                <c:pt idx="123">
                  <c:v>0.89575418769478787</c:v>
                </c:pt>
                <c:pt idx="124">
                  <c:v>0.89503242001452155</c:v>
                </c:pt>
                <c:pt idx="125">
                  <c:v>0.89430624677971282</c:v>
                </c:pt>
              </c:numCache>
            </c:numRef>
          </c:yVal>
          <c:smooth val="1"/>
          <c:extLst>
            <c:ext xmlns:c16="http://schemas.microsoft.com/office/drawing/2014/chart" uri="{C3380CC4-5D6E-409C-BE32-E72D297353CC}">
              <c16:uniqueId val="{00000004-657C-40E0-A28A-D63414F90475}"/>
            </c:ext>
          </c:extLst>
        </c:ser>
        <c:dLbls>
          <c:showLegendKey val="0"/>
          <c:showVal val="0"/>
          <c:showCatName val="0"/>
          <c:showSerName val="0"/>
          <c:showPercent val="0"/>
          <c:showBubbleSize val="0"/>
        </c:dLbls>
        <c:axId val="356148728"/>
        <c:axId val="356142848"/>
      </c:scatterChart>
      <c:valAx>
        <c:axId val="356148728"/>
        <c:scaling>
          <c:orientation val="minMax"/>
          <c:max val="600"/>
          <c:min val="190"/>
        </c:scaling>
        <c:delete val="0"/>
        <c:axPos val="b"/>
        <c:majorGridlines>
          <c:spPr>
            <a:ln>
              <a:solidFill>
                <a:sysClr val="windowText" lastClr="000000"/>
              </a:solidFill>
              <a:prstDash val="sysDash"/>
            </a:ln>
          </c:spPr>
        </c:majorGridlines>
        <c:title>
          <c:tx>
            <c:rich>
              <a:bodyPr/>
              <a:lstStyle/>
              <a:p>
                <a:pPr>
                  <a:defRPr lang="en-US"/>
                </a:pPr>
                <a:r>
                  <a:rPr lang="en-US"/>
                  <a:t>freq (kHz)</a:t>
                </a:r>
              </a:p>
            </c:rich>
          </c:tx>
          <c:overlay val="0"/>
        </c:title>
        <c:numFmt formatCode="#,##0_ " sourceLinked="0"/>
        <c:majorTickMark val="none"/>
        <c:minorTickMark val="none"/>
        <c:tickLblPos val="nextTo"/>
        <c:txPr>
          <a:bodyPr/>
          <a:lstStyle/>
          <a:p>
            <a:pPr>
              <a:defRPr lang="en-US" sz="800"/>
            </a:pPr>
            <a:endParaRPr lang="en-US"/>
          </a:p>
        </c:txPr>
        <c:crossAx val="356142848"/>
        <c:crosses val="autoZero"/>
        <c:crossBetween val="midCat"/>
        <c:majorUnit val="10"/>
        <c:minorUnit val="5"/>
      </c:valAx>
      <c:valAx>
        <c:axId val="356142848"/>
        <c:scaling>
          <c:orientation val="minMax"/>
          <c:max val="2"/>
          <c:min val="0.8"/>
        </c:scaling>
        <c:delete val="0"/>
        <c:axPos val="l"/>
        <c:majorGridlines>
          <c:spPr>
            <a:ln>
              <a:prstDash val="sysDash"/>
            </a:ln>
          </c:spPr>
        </c:majorGridlines>
        <c:title>
          <c:tx>
            <c:rich>
              <a:bodyPr/>
              <a:lstStyle/>
              <a:p>
                <a:pPr>
                  <a:defRPr lang="en-US"/>
                </a:pPr>
                <a:r>
                  <a:rPr lang="en-US"/>
                  <a:t>Gain</a:t>
                </a:r>
              </a:p>
            </c:rich>
          </c:tx>
          <c:overlay val="0"/>
        </c:title>
        <c:numFmt formatCode="0.00" sourceLinked="1"/>
        <c:majorTickMark val="none"/>
        <c:minorTickMark val="none"/>
        <c:tickLblPos val="nextTo"/>
        <c:txPr>
          <a:bodyPr/>
          <a:lstStyle/>
          <a:p>
            <a:pPr>
              <a:defRPr lang="en-US" sz="800"/>
            </a:pPr>
            <a:endParaRPr lang="en-US"/>
          </a:p>
        </c:txPr>
        <c:crossAx val="356148728"/>
        <c:crosses val="autoZero"/>
        <c:crossBetween val="midCat"/>
        <c:majorUnit val="0.05"/>
        <c:minorUnit val="0.05"/>
      </c:valAx>
    </c:plotArea>
    <c:legend>
      <c:legendPos val="r"/>
      <c:layout>
        <c:manualLayout>
          <c:xMode val="edge"/>
          <c:yMode val="edge"/>
          <c:x val="0.65872804360993931"/>
          <c:y val="6.4897951601318185E-2"/>
          <c:w val="0.26679608262263615"/>
          <c:h val="0.32319782798134788"/>
        </c:manualLayout>
      </c:layout>
      <c:overlay val="0"/>
      <c:spPr>
        <a:solidFill>
          <a:sysClr val="window" lastClr="FFFFFF"/>
        </a:solidFill>
        <a:ln>
          <a:solidFill>
            <a:sysClr val="windowText" lastClr="000000"/>
          </a:solidFill>
        </a:ln>
      </c:spPr>
      <c:txPr>
        <a:bodyPr/>
        <a:lstStyle/>
        <a:p>
          <a:pPr>
            <a:defRPr lang="en-US"/>
          </a:pPr>
          <a:endParaRPr lang="en-US"/>
        </a:p>
      </c:txPr>
    </c:legend>
    <c:plotVisOnly val="1"/>
    <c:dispBlanksAs val="gap"/>
    <c:showDLblsOverMax val="0"/>
  </c:chart>
  <c:printSettings>
    <c:headerFooter/>
    <c:pageMargins b="0.75000000000000744" l="0.70000000000000062" r="0.70000000000000062" t="0.750000000000007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632697469599893E-2"/>
          <c:y val="2.2284628834225419E-2"/>
          <c:w val="0.91549295774647887"/>
          <c:h val="0.92743247892749558"/>
        </c:manualLayout>
      </c:layout>
      <c:scatterChart>
        <c:scatterStyle val="smoothMarker"/>
        <c:varyColors val="0"/>
        <c:ser>
          <c:idx val="0"/>
          <c:order val="0"/>
          <c:tx>
            <c:strRef>
              <c:f>Sheet2!$B$26</c:f>
              <c:strCache>
                <c:ptCount val="1"/>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Sheet2!$B$27:$B$39</c:f>
              <c:numCache>
                <c:formatCode>General</c:formatCode>
                <c:ptCount val="13"/>
              </c:numCache>
            </c:numRef>
          </c:yVal>
          <c:smooth val="1"/>
          <c:extLst>
            <c:ext xmlns:c16="http://schemas.microsoft.com/office/drawing/2014/chart" uri="{C3380CC4-5D6E-409C-BE32-E72D297353CC}">
              <c16:uniqueId val="{00000000-888D-4392-BE66-C91D1A546FD0}"/>
            </c:ext>
          </c:extLst>
        </c:ser>
        <c:ser>
          <c:idx val="1"/>
          <c:order val="1"/>
          <c:tx>
            <c:strRef>
              <c:f>Sheet2!$C$26</c:f>
              <c:strCache>
                <c:ptCount val="1"/>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Sheet2!$C$27:$C$39</c:f>
              <c:numCache>
                <c:formatCode>General</c:formatCode>
                <c:ptCount val="13"/>
              </c:numCache>
            </c:numRef>
          </c:yVal>
          <c:smooth val="1"/>
          <c:extLst>
            <c:ext xmlns:c16="http://schemas.microsoft.com/office/drawing/2014/chart" uri="{C3380CC4-5D6E-409C-BE32-E72D297353CC}">
              <c16:uniqueId val="{00000001-888D-4392-BE66-C91D1A546FD0}"/>
            </c:ext>
          </c:extLst>
        </c:ser>
        <c:ser>
          <c:idx val="2"/>
          <c:order val="2"/>
          <c:tx>
            <c:strRef>
              <c:f>Sheet2!$D$26</c:f>
              <c:strCache>
                <c:ptCount val="1"/>
                <c:pt idx="0">
                  <c:v>m=2.5</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Sheet2!$D$27:$D$39</c:f>
              <c:numCache>
                <c:formatCode>General</c:formatCode>
                <c:ptCount val="13"/>
                <c:pt idx="1">
                  <c:v>1.2110000000000001</c:v>
                </c:pt>
                <c:pt idx="2">
                  <c:v>1.2589999999999999</c:v>
                </c:pt>
                <c:pt idx="3">
                  <c:v>1.323</c:v>
                </c:pt>
                <c:pt idx="4">
                  <c:v>1.4079999999999999</c:v>
                </c:pt>
                <c:pt idx="5">
                  <c:v>1.524</c:v>
                </c:pt>
                <c:pt idx="6">
                  <c:v>1.6830000000000001</c:v>
                </c:pt>
                <c:pt idx="7">
                  <c:v>1.905</c:v>
                </c:pt>
                <c:pt idx="8">
                  <c:v>2.23</c:v>
                </c:pt>
                <c:pt idx="9">
                  <c:v>2.7309999999999999</c:v>
                </c:pt>
                <c:pt idx="10">
                  <c:v>3.5840000000000001</c:v>
                </c:pt>
                <c:pt idx="11">
                  <c:v>5.3170000000000002</c:v>
                </c:pt>
                <c:pt idx="12">
                  <c:v>10.563000000000001</c:v>
                </c:pt>
              </c:numCache>
            </c:numRef>
          </c:yVal>
          <c:smooth val="1"/>
          <c:extLst>
            <c:ext xmlns:c16="http://schemas.microsoft.com/office/drawing/2014/chart" uri="{C3380CC4-5D6E-409C-BE32-E72D297353CC}">
              <c16:uniqueId val="{00000002-888D-4392-BE66-C91D1A546FD0}"/>
            </c:ext>
          </c:extLst>
        </c:ser>
        <c:ser>
          <c:idx val="3"/>
          <c:order val="3"/>
          <c:tx>
            <c:strRef>
              <c:f>Sheet2!$E$26</c:f>
              <c:strCache>
                <c:ptCount val="1"/>
                <c:pt idx="0">
                  <c:v>m=3</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Sheet2!$E$27:$E$39</c:f>
              <c:numCache>
                <c:formatCode>General</c:formatCode>
                <c:ptCount val="13"/>
                <c:pt idx="1">
                  <c:v>1.117</c:v>
                </c:pt>
                <c:pt idx="2">
                  <c:v>1.1459999999999999</c:v>
                </c:pt>
                <c:pt idx="3">
                  <c:v>1.1859999999999999</c:v>
                </c:pt>
                <c:pt idx="4">
                  <c:v>1.2430000000000001</c:v>
                </c:pt>
                <c:pt idx="5">
                  <c:v>1.325</c:v>
                </c:pt>
                <c:pt idx="6">
                  <c:v>1.4419999999999999</c:v>
                </c:pt>
                <c:pt idx="7">
                  <c:v>1.6140000000000001</c:v>
                </c:pt>
                <c:pt idx="8">
                  <c:v>1.87</c:v>
                </c:pt>
                <c:pt idx="9">
                  <c:v>2.2730000000000001</c:v>
                </c:pt>
                <c:pt idx="10">
                  <c:v>2.9660000000000002</c:v>
                </c:pt>
                <c:pt idx="11">
                  <c:v>4.3819999999999997</c:v>
                </c:pt>
                <c:pt idx="12">
                  <c:v>8.6839999999999993</c:v>
                </c:pt>
              </c:numCache>
            </c:numRef>
          </c:yVal>
          <c:smooth val="1"/>
          <c:extLst>
            <c:ext xmlns:c16="http://schemas.microsoft.com/office/drawing/2014/chart" uri="{C3380CC4-5D6E-409C-BE32-E72D297353CC}">
              <c16:uniqueId val="{00000003-888D-4392-BE66-C91D1A546FD0}"/>
            </c:ext>
          </c:extLst>
        </c:ser>
        <c:ser>
          <c:idx val="4"/>
          <c:order val="4"/>
          <c:tx>
            <c:strRef>
              <c:f>Sheet2!$F$26</c:f>
              <c:strCache>
                <c:ptCount val="1"/>
                <c:pt idx="0">
                  <c:v>m=3.5</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Sheet2!$F$27:$F$39</c:f>
              <c:numCache>
                <c:formatCode>General</c:formatCode>
                <c:ptCount val="13"/>
                <c:pt idx="1">
                  <c:v>1.0720000000000001</c:v>
                </c:pt>
                <c:pt idx="2">
                  <c:v>1.0900000000000001</c:v>
                </c:pt>
                <c:pt idx="3">
                  <c:v>1.1160000000000001</c:v>
                </c:pt>
                <c:pt idx="4">
                  <c:v>1.155</c:v>
                </c:pt>
                <c:pt idx="5">
                  <c:v>1.2130000000000001</c:v>
                </c:pt>
                <c:pt idx="6">
                  <c:v>1.302</c:v>
                </c:pt>
                <c:pt idx="7">
                  <c:v>1.4379999999999999</c:v>
                </c:pt>
                <c:pt idx="8">
                  <c:v>1.649</c:v>
                </c:pt>
                <c:pt idx="9">
                  <c:v>1.9890000000000001</c:v>
                </c:pt>
                <c:pt idx="10">
                  <c:v>2.58</c:v>
                </c:pt>
                <c:pt idx="11">
                  <c:v>3.798</c:v>
                </c:pt>
                <c:pt idx="12">
                  <c:v>7.51</c:v>
                </c:pt>
              </c:numCache>
            </c:numRef>
          </c:yVal>
          <c:smooth val="1"/>
          <c:extLst>
            <c:ext xmlns:c16="http://schemas.microsoft.com/office/drawing/2014/chart" uri="{C3380CC4-5D6E-409C-BE32-E72D297353CC}">
              <c16:uniqueId val="{00000004-888D-4392-BE66-C91D1A546FD0}"/>
            </c:ext>
          </c:extLst>
        </c:ser>
        <c:ser>
          <c:idx val="5"/>
          <c:order val="5"/>
          <c:tx>
            <c:strRef>
              <c:f>Sheet2!$G$26</c:f>
              <c:strCache>
                <c:ptCount val="1"/>
                <c:pt idx="0">
                  <c:v>m=4</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Sheet2!$G$27:$G$39</c:f>
              <c:numCache>
                <c:formatCode>General</c:formatCode>
                <c:ptCount val="13"/>
                <c:pt idx="1">
                  <c:v>1.048</c:v>
                </c:pt>
                <c:pt idx="2">
                  <c:v>1.06</c:v>
                </c:pt>
                <c:pt idx="3">
                  <c:v>1.0780000000000001</c:v>
                </c:pt>
                <c:pt idx="4">
                  <c:v>1.1040000000000001</c:v>
                </c:pt>
                <c:pt idx="5">
                  <c:v>1.145</c:v>
                </c:pt>
                <c:pt idx="6">
                  <c:v>1.212</c:v>
                </c:pt>
                <c:pt idx="7">
                  <c:v>1.3220000000000001</c:v>
                </c:pt>
                <c:pt idx="8">
                  <c:v>1.5</c:v>
                </c:pt>
                <c:pt idx="9">
                  <c:v>1.794</c:v>
                </c:pt>
                <c:pt idx="10">
                  <c:v>2.3140000000000001</c:v>
                </c:pt>
                <c:pt idx="11">
                  <c:v>3.3929999999999998</c:v>
                </c:pt>
                <c:pt idx="12">
                  <c:v>6.6959999999999997</c:v>
                </c:pt>
              </c:numCache>
            </c:numRef>
          </c:yVal>
          <c:smooth val="1"/>
          <c:extLst>
            <c:ext xmlns:c16="http://schemas.microsoft.com/office/drawing/2014/chart" uri="{C3380CC4-5D6E-409C-BE32-E72D297353CC}">
              <c16:uniqueId val="{00000005-888D-4392-BE66-C91D1A546FD0}"/>
            </c:ext>
          </c:extLst>
        </c:ser>
        <c:ser>
          <c:idx val="6"/>
          <c:order val="6"/>
          <c:tx>
            <c:strRef>
              <c:f>Sheet2!$H$26</c:f>
              <c:strCache>
                <c:ptCount val="1"/>
                <c:pt idx="0">
                  <c:v>m=4.5</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Sheet2!$H$27:$H$39</c:f>
              <c:numCache>
                <c:formatCode>General</c:formatCode>
                <c:ptCount val="13"/>
                <c:pt idx="1">
                  <c:v>1.0349999999999999</c:v>
                </c:pt>
                <c:pt idx="2">
                  <c:v>1.0429999999999999</c:v>
                </c:pt>
                <c:pt idx="3">
                  <c:v>1.0549999999999999</c:v>
                </c:pt>
                <c:pt idx="4">
                  <c:v>1.073</c:v>
                </c:pt>
                <c:pt idx="5">
                  <c:v>1.103</c:v>
                </c:pt>
                <c:pt idx="6">
                  <c:v>1.153</c:v>
                </c:pt>
                <c:pt idx="7">
                  <c:v>1.2410000000000001</c:v>
                </c:pt>
                <c:pt idx="8">
                  <c:v>1.393</c:v>
                </c:pt>
                <c:pt idx="9">
                  <c:v>1.6519999999999999</c:v>
                </c:pt>
                <c:pt idx="10">
                  <c:v>2.1179999999999999</c:v>
                </c:pt>
                <c:pt idx="11">
                  <c:v>3.0939999999999999</c:v>
                </c:pt>
                <c:pt idx="12">
                  <c:v>6.0919999999999996</c:v>
                </c:pt>
              </c:numCache>
            </c:numRef>
          </c:yVal>
          <c:smooth val="1"/>
          <c:extLst>
            <c:ext xmlns:c16="http://schemas.microsoft.com/office/drawing/2014/chart" uri="{C3380CC4-5D6E-409C-BE32-E72D297353CC}">
              <c16:uniqueId val="{00000006-888D-4392-BE66-C91D1A546FD0}"/>
            </c:ext>
          </c:extLst>
        </c:ser>
        <c:ser>
          <c:idx val="7"/>
          <c:order val="7"/>
          <c:tx>
            <c:strRef>
              <c:f>Sheet2!$I$26</c:f>
              <c:strCache>
                <c:ptCount val="1"/>
                <c:pt idx="0">
                  <c:v>m=5</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Sheet2!$I$27:$I$39</c:f>
              <c:numCache>
                <c:formatCode>General</c:formatCode>
                <c:ptCount val="13"/>
                <c:pt idx="1">
                  <c:v>1.026</c:v>
                </c:pt>
                <c:pt idx="2">
                  <c:v>1.032</c:v>
                </c:pt>
                <c:pt idx="3">
                  <c:v>1.0409999999999999</c:v>
                </c:pt>
                <c:pt idx="4">
                  <c:v>1.054</c:v>
                </c:pt>
                <c:pt idx="5">
                  <c:v>1.075</c:v>
                </c:pt>
                <c:pt idx="6">
                  <c:v>1.113</c:v>
                </c:pt>
                <c:pt idx="7">
                  <c:v>1.1830000000000001</c:v>
                </c:pt>
                <c:pt idx="8">
                  <c:v>1.3120000000000001</c:v>
                </c:pt>
                <c:pt idx="9">
                  <c:v>1.5429999999999999</c:v>
                </c:pt>
                <c:pt idx="10">
                  <c:v>1.9670000000000001</c:v>
                </c:pt>
                <c:pt idx="11">
                  <c:v>2.8610000000000002</c:v>
                </c:pt>
                <c:pt idx="12">
                  <c:v>5.6219999999999999</c:v>
                </c:pt>
              </c:numCache>
            </c:numRef>
          </c:yVal>
          <c:smooth val="1"/>
          <c:extLst>
            <c:ext xmlns:c16="http://schemas.microsoft.com/office/drawing/2014/chart" uri="{C3380CC4-5D6E-409C-BE32-E72D297353CC}">
              <c16:uniqueId val="{00000007-888D-4392-BE66-C91D1A546FD0}"/>
            </c:ext>
          </c:extLst>
        </c:ser>
        <c:ser>
          <c:idx val="8"/>
          <c:order val="8"/>
          <c:tx>
            <c:strRef>
              <c:f>Sheet2!$J$26</c:f>
              <c:strCache>
                <c:ptCount val="1"/>
                <c:pt idx="0">
                  <c:v>m=6</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Sheet2!$J$27:$J$39</c:f>
              <c:numCache>
                <c:formatCode>General</c:formatCode>
                <c:ptCount val="13"/>
                <c:pt idx="1">
                  <c:v>1.016</c:v>
                </c:pt>
                <c:pt idx="2">
                  <c:v>1.02</c:v>
                </c:pt>
                <c:pt idx="3">
                  <c:v>1.0249999999999999</c:v>
                </c:pt>
                <c:pt idx="4">
                  <c:v>1.032</c:v>
                </c:pt>
                <c:pt idx="5">
                  <c:v>1.044</c:v>
                </c:pt>
                <c:pt idx="6">
                  <c:v>1.0660000000000001</c:v>
                </c:pt>
                <c:pt idx="7">
                  <c:v>1.1100000000000001</c:v>
                </c:pt>
                <c:pt idx="8">
                  <c:v>1.202</c:v>
                </c:pt>
                <c:pt idx="9">
                  <c:v>1.3879999999999999</c:v>
                </c:pt>
                <c:pt idx="10">
                  <c:v>1.7470000000000001</c:v>
                </c:pt>
                <c:pt idx="11">
                  <c:v>2.5219999999999998</c:v>
                </c:pt>
                <c:pt idx="12">
                  <c:v>4.9340000000000002</c:v>
                </c:pt>
              </c:numCache>
            </c:numRef>
          </c:yVal>
          <c:smooth val="1"/>
          <c:extLst>
            <c:ext xmlns:c16="http://schemas.microsoft.com/office/drawing/2014/chart" uri="{C3380CC4-5D6E-409C-BE32-E72D297353CC}">
              <c16:uniqueId val="{00000008-888D-4392-BE66-C91D1A546FD0}"/>
            </c:ext>
          </c:extLst>
        </c:ser>
        <c:ser>
          <c:idx val="9"/>
          <c:order val="9"/>
          <c:tx>
            <c:strRef>
              <c:f>Sheet2!$K$26</c:f>
              <c:strCache>
                <c:ptCount val="1"/>
                <c:pt idx="0">
                  <c:v>m=7</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Sheet2!$K$27:$K$39</c:f>
              <c:numCache>
                <c:formatCode>General</c:formatCode>
                <c:ptCount val="13"/>
                <c:pt idx="1">
                  <c:v>1.0109999999999999</c:v>
                </c:pt>
                <c:pt idx="2">
                  <c:v>1.0129999999999999</c:v>
                </c:pt>
                <c:pt idx="3">
                  <c:v>1.0169999999999999</c:v>
                </c:pt>
                <c:pt idx="4">
                  <c:v>1.0209999999999999</c:v>
                </c:pt>
                <c:pt idx="5">
                  <c:v>1.0289999999999999</c:v>
                </c:pt>
                <c:pt idx="6">
                  <c:v>1.042</c:v>
                </c:pt>
                <c:pt idx="7">
                  <c:v>1.07</c:v>
                </c:pt>
                <c:pt idx="8">
                  <c:v>1.1339999999999999</c:v>
                </c:pt>
                <c:pt idx="9">
                  <c:v>1.2829999999999999</c:v>
                </c:pt>
                <c:pt idx="10">
                  <c:v>1.5940000000000001</c:v>
                </c:pt>
                <c:pt idx="11">
                  <c:v>2.282</c:v>
                </c:pt>
                <c:pt idx="12">
                  <c:v>4.4470000000000001</c:v>
                </c:pt>
              </c:numCache>
            </c:numRef>
          </c:yVal>
          <c:smooth val="1"/>
          <c:extLst>
            <c:ext xmlns:c16="http://schemas.microsoft.com/office/drawing/2014/chart" uri="{C3380CC4-5D6E-409C-BE32-E72D297353CC}">
              <c16:uniqueId val="{00000009-888D-4392-BE66-C91D1A546FD0}"/>
            </c:ext>
          </c:extLst>
        </c:ser>
        <c:ser>
          <c:idx val="10"/>
          <c:order val="10"/>
          <c:tx>
            <c:strRef>
              <c:f>Sheet2!$L$26</c:f>
              <c:strCache>
                <c:ptCount val="1"/>
                <c:pt idx="0">
                  <c:v>m=8</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Sheet2!$L$27:$L$39</c:f>
              <c:numCache>
                <c:formatCode>General</c:formatCode>
                <c:ptCount val="13"/>
                <c:pt idx="1">
                  <c:v>1.008</c:v>
                </c:pt>
                <c:pt idx="2">
                  <c:v>1.01</c:v>
                </c:pt>
                <c:pt idx="3">
                  <c:v>1.012</c:v>
                </c:pt>
                <c:pt idx="4">
                  <c:v>1.0149999999999999</c:v>
                </c:pt>
                <c:pt idx="5">
                  <c:v>1.02</c:v>
                </c:pt>
                <c:pt idx="6">
                  <c:v>1.0289999999999999</c:v>
                </c:pt>
                <c:pt idx="7">
                  <c:v>1.0469999999999999</c:v>
                </c:pt>
                <c:pt idx="8">
                  <c:v>1.091</c:v>
                </c:pt>
                <c:pt idx="9">
                  <c:v>1.2090000000000001</c:v>
                </c:pt>
                <c:pt idx="10">
                  <c:v>1.4810000000000001</c:v>
                </c:pt>
                <c:pt idx="11">
                  <c:v>2.1030000000000002</c:v>
                </c:pt>
                <c:pt idx="12">
                  <c:v>4.08</c:v>
                </c:pt>
              </c:numCache>
            </c:numRef>
          </c:yVal>
          <c:smooth val="1"/>
          <c:extLst>
            <c:ext xmlns:c16="http://schemas.microsoft.com/office/drawing/2014/chart" uri="{C3380CC4-5D6E-409C-BE32-E72D297353CC}">
              <c16:uniqueId val="{0000000A-888D-4392-BE66-C91D1A546FD0}"/>
            </c:ext>
          </c:extLst>
        </c:ser>
        <c:ser>
          <c:idx val="11"/>
          <c:order val="11"/>
          <c:tx>
            <c:strRef>
              <c:f>Sheet2!$M$26</c:f>
              <c:strCache>
                <c:ptCount val="1"/>
                <c:pt idx="0">
                  <c:v>m=9</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Sheet2!$M$27:$M$39</c:f>
              <c:numCache>
                <c:formatCode>General</c:formatCode>
                <c:ptCount val="13"/>
                <c:pt idx="1">
                  <c:v>1.006</c:v>
                </c:pt>
                <c:pt idx="2">
                  <c:v>1.0069999999999999</c:v>
                </c:pt>
                <c:pt idx="3">
                  <c:v>1.0089999999999999</c:v>
                </c:pt>
                <c:pt idx="4">
                  <c:v>1.0109999999999999</c:v>
                </c:pt>
                <c:pt idx="5">
                  <c:v>1.0149999999999999</c:v>
                </c:pt>
                <c:pt idx="6">
                  <c:v>1.0209999999999999</c:v>
                </c:pt>
                <c:pt idx="7">
                  <c:v>1.0329999999999999</c:v>
                </c:pt>
                <c:pt idx="8">
                  <c:v>1.0629999999999999</c:v>
                </c:pt>
                <c:pt idx="9">
                  <c:v>1.155</c:v>
                </c:pt>
                <c:pt idx="10">
                  <c:v>1.393</c:v>
                </c:pt>
                <c:pt idx="11">
                  <c:v>1.9630000000000001</c:v>
                </c:pt>
                <c:pt idx="12">
                  <c:v>3.79</c:v>
                </c:pt>
              </c:numCache>
            </c:numRef>
          </c:yVal>
          <c:smooth val="1"/>
          <c:extLst>
            <c:ext xmlns:c16="http://schemas.microsoft.com/office/drawing/2014/chart" uri="{C3380CC4-5D6E-409C-BE32-E72D297353CC}">
              <c16:uniqueId val="{0000000B-888D-4392-BE66-C91D1A546FD0}"/>
            </c:ext>
          </c:extLst>
        </c:ser>
        <c:ser>
          <c:idx val="12"/>
          <c:order val="12"/>
          <c:tx>
            <c:strRef>
              <c:f>Sheet2!$N$26</c:f>
              <c:strCache>
                <c:ptCount val="1"/>
                <c:pt idx="0">
                  <c:v>m=10</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Sheet2!$N$27:$N$39</c:f>
              <c:numCache>
                <c:formatCode>General</c:formatCode>
                <c:ptCount val="13"/>
                <c:pt idx="1">
                  <c:v>1.0049999999999999</c:v>
                </c:pt>
                <c:pt idx="2">
                  <c:v>1.006</c:v>
                </c:pt>
                <c:pt idx="3">
                  <c:v>1.0069999999999999</c:v>
                </c:pt>
                <c:pt idx="4">
                  <c:v>1.0089999999999999</c:v>
                </c:pt>
                <c:pt idx="5">
                  <c:v>1.012</c:v>
                </c:pt>
                <c:pt idx="6">
                  <c:v>1.016</c:v>
                </c:pt>
                <c:pt idx="7">
                  <c:v>1.0249999999999999</c:v>
                </c:pt>
                <c:pt idx="8">
                  <c:v>1.046</c:v>
                </c:pt>
                <c:pt idx="9">
                  <c:v>1.115</c:v>
                </c:pt>
                <c:pt idx="10">
                  <c:v>1.3240000000000001</c:v>
                </c:pt>
                <c:pt idx="11">
                  <c:v>1.849</c:v>
                </c:pt>
                <c:pt idx="12">
                  <c:v>3.5569999999999999</c:v>
                </c:pt>
              </c:numCache>
            </c:numRef>
          </c:yVal>
          <c:smooth val="1"/>
          <c:extLst>
            <c:ext xmlns:c16="http://schemas.microsoft.com/office/drawing/2014/chart" uri="{C3380CC4-5D6E-409C-BE32-E72D297353CC}">
              <c16:uniqueId val="{0000000C-888D-4392-BE66-C91D1A546FD0}"/>
            </c:ext>
          </c:extLst>
        </c:ser>
        <c:ser>
          <c:idx val="13"/>
          <c:order val="13"/>
          <c:tx>
            <c:strRef>
              <c:f>Sheet2!$O$26</c:f>
              <c:strCache>
                <c:ptCount val="1"/>
                <c:pt idx="0">
                  <c:v>m=12</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Sheet2!$O$27:$O$39</c:f>
              <c:numCache>
                <c:formatCode>General</c:formatCode>
                <c:ptCount val="13"/>
                <c:pt idx="1">
                  <c:v>1.0029999999999999</c:v>
                </c:pt>
                <c:pt idx="2">
                  <c:v>1.004</c:v>
                </c:pt>
                <c:pt idx="3">
                  <c:v>1.0049999999999999</c:v>
                </c:pt>
                <c:pt idx="4">
                  <c:v>1.006</c:v>
                </c:pt>
                <c:pt idx="5">
                  <c:v>1.008</c:v>
                </c:pt>
                <c:pt idx="6">
                  <c:v>1.01</c:v>
                </c:pt>
                <c:pt idx="7">
                  <c:v>1.0149999999999999</c:v>
                </c:pt>
                <c:pt idx="8">
                  <c:v>1.0269999999999999</c:v>
                </c:pt>
                <c:pt idx="9">
                  <c:v>1.0649999999999999</c:v>
                </c:pt>
                <c:pt idx="10">
                  <c:v>1.2230000000000001</c:v>
                </c:pt>
                <c:pt idx="11">
                  <c:v>1.677</c:v>
                </c:pt>
                <c:pt idx="12">
                  <c:v>3.1970000000000001</c:v>
                </c:pt>
              </c:numCache>
            </c:numRef>
          </c:yVal>
          <c:smooth val="1"/>
          <c:extLst>
            <c:ext xmlns:c16="http://schemas.microsoft.com/office/drawing/2014/chart" uri="{C3380CC4-5D6E-409C-BE32-E72D297353CC}">
              <c16:uniqueId val="{0000000D-888D-4392-BE66-C91D1A546FD0}"/>
            </c:ext>
          </c:extLst>
        </c:ser>
        <c:ser>
          <c:idx val="14"/>
          <c:order val="14"/>
          <c:tx>
            <c:strRef>
              <c:f>Sheet2!$P$26</c:f>
              <c:strCache>
                <c:ptCount val="1"/>
                <c:pt idx="0">
                  <c:v>m=14</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Sheet2!$P$27:$P$39</c:f>
              <c:numCache>
                <c:formatCode>General</c:formatCode>
                <c:ptCount val="13"/>
                <c:pt idx="1">
                  <c:v>1.002</c:v>
                </c:pt>
                <c:pt idx="2">
                  <c:v>1.0029999999999999</c:v>
                </c:pt>
                <c:pt idx="3">
                  <c:v>1.0029999999999999</c:v>
                </c:pt>
                <c:pt idx="4">
                  <c:v>1.004</c:v>
                </c:pt>
                <c:pt idx="5">
                  <c:v>1.0049999999999999</c:v>
                </c:pt>
                <c:pt idx="6">
                  <c:v>1.0069999999999999</c:v>
                </c:pt>
                <c:pt idx="7">
                  <c:v>1.0109999999999999</c:v>
                </c:pt>
                <c:pt idx="8">
                  <c:v>1.0169999999999999</c:v>
                </c:pt>
                <c:pt idx="9">
                  <c:v>1.0389999999999999</c:v>
                </c:pt>
                <c:pt idx="10">
                  <c:v>1.153</c:v>
                </c:pt>
                <c:pt idx="11">
                  <c:v>1.55</c:v>
                </c:pt>
                <c:pt idx="12">
                  <c:v>2.9289999999999998</c:v>
                </c:pt>
              </c:numCache>
            </c:numRef>
          </c:yVal>
          <c:smooth val="1"/>
          <c:extLst>
            <c:ext xmlns:c16="http://schemas.microsoft.com/office/drawing/2014/chart" uri="{C3380CC4-5D6E-409C-BE32-E72D297353CC}">
              <c16:uniqueId val="{0000000E-888D-4392-BE66-C91D1A546FD0}"/>
            </c:ext>
          </c:extLst>
        </c:ser>
        <c:ser>
          <c:idx val="15"/>
          <c:order val="15"/>
          <c:tx>
            <c:strRef>
              <c:f>Sheet2!$Q$26</c:f>
              <c:strCache>
                <c:ptCount val="1"/>
                <c:pt idx="0">
                  <c:v>m=16</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Sheet2!$Q$27:$Q$39</c:f>
              <c:numCache>
                <c:formatCode>General</c:formatCode>
                <c:ptCount val="13"/>
                <c:pt idx="1">
                  <c:v>1.002</c:v>
                </c:pt>
                <c:pt idx="2">
                  <c:v>1.002</c:v>
                </c:pt>
                <c:pt idx="3">
                  <c:v>1.002</c:v>
                </c:pt>
                <c:pt idx="4">
                  <c:v>1.0029999999999999</c:v>
                </c:pt>
                <c:pt idx="5">
                  <c:v>1.004</c:v>
                </c:pt>
                <c:pt idx="6">
                  <c:v>1.0049999999999999</c:v>
                </c:pt>
                <c:pt idx="7">
                  <c:v>1.008</c:v>
                </c:pt>
                <c:pt idx="8">
                  <c:v>1.012</c:v>
                </c:pt>
                <c:pt idx="9">
                  <c:v>1.0249999999999999</c:v>
                </c:pt>
                <c:pt idx="10">
                  <c:v>1.105</c:v>
                </c:pt>
                <c:pt idx="11">
                  <c:v>1.4530000000000001</c:v>
                </c:pt>
                <c:pt idx="12">
                  <c:v>2.7210000000000001</c:v>
                </c:pt>
              </c:numCache>
            </c:numRef>
          </c:yVal>
          <c:smooth val="1"/>
          <c:extLst>
            <c:ext xmlns:c16="http://schemas.microsoft.com/office/drawing/2014/chart" uri="{C3380CC4-5D6E-409C-BE32-E72D297353CC}">
              <c16:uniqueId val="{0000000F-888D-4392-BE66-C91D1A546FD0}"/>
            </c:ext>
          </c:extLst>
        </c:ser>
        <c:dLbls>
          <c:showLegendKey val="0"/>
          <c:showVal val="0"/>
          <c:showCatName val="0"/>
          <c:showSerName val="0"/>
          <c:showPercent val="0"/>
          <c:showBubbleSize val="0"/>
        </c:dLbls>
        <c:axId val="356145592"/>
        <c:axId val="356145984"/>
      </c:scatterChart>
      <c:valAx>
        <c:axId val="356145592"/>
        <c:scaling>
          <c:orientation val="minMax"/>
          <c:max val="0.95000000000000062"/>
          <c:min val="0.15000000000000024"/>
        </c:scaling>
        <c:delete val="0"/>
        <c:axPos val="b"/>
        <c:majorGridlines>
          <c:spPr>
            <a:ln>
              <a:prstDash val="sysDash"/>
            </a:ln>
          </c:spPr>
        </c:majorGridlines>
        <c:minorGridlines>
          <c:spPr>
            <a:ln>
              <a:prstDash val="sysDot"/>
            </a:ln>
          </c:spPr>
        </c:minorGridlines>
        <c:numFmt formatCode="General" sourceLinked="1"/>
        <c:majorTickMark val="out"/>
        <c:minorTickMark val="none"/>
        <c:tickLblPos val="nextTo"/>
        <c:txPr>
          <a:bodyPr/>
          <a:lstStyle/>
          <a:p>
            <a:pPr>
              <a:defRPr lang="en-US"/>
            </a:pPr>
            <a:endParaRPr lang="en-US"/>
          </a:p>
        </c:txPr>
        <c:crossAx val="356145984"/>
        <c:crosses val="autoZero"/>
        <c:crossBetween val="midCat"/>
        <c:majorUnit val="0.1"/>
      </c:valAx>
      <c:valAx>
        <c:axId val="356145984"/>
        <c:scaling>
          <c:orientation val="minMax"/>
          <c:max val="1.5"/>
          <c:min val="1"/>
        </c:scaling>
        <c:delete val="0"/>
        <c:axPos val="l"/>
        <c:majorGridlines/>
        <c:numFmt formatCode="General" sourceLinked="1"/>
        <c:majorTickMark val="out"/>
        <c:minorTickMark val="none"/>
        <c:tickLblPos val="nextTo"/>
        <c:txPr>
          <a:bodyPr/>
          <a:lstStyle/>
          <a:p>
            <a:pPr>
              <a:defRPr lang="en-US"/>
            </a:pPr>
            <a:endParaRPr lang="en-US"/>
          </a:p>
        </c:txPr>
        <c:crossAx val="356145592"/>
        <c:crosses val="autoZero"/>
        <c:crossBetween val="midCat"/>
      </c:valAx>
    </c:plotArea>
    <c:legend>
      <c:legendPos val="r"/>
      <c:legendEntry>
        <c:idx val="0"/>
        <c:delete val="1"/>
      </c:legendEntry>
      <c:legendEntry>
        <c:idx val="1"/>
        <c:delete val="1"/>
      </c:legendEntry>
      <c:layout>
        <c:manualLayout>
          <c:xMode val="edge"/>
          <c:yMode val="edge"/>
          <c:x val="0.73190774881953313"/>
          <c:y val="5.9672057121892032E-2"/>
          <c:w val="0.22311668668535078"/>
          <c:h val="0.58340530014392666"/>
        </c:manualLayout>
      </c:layout>
      <c:overlay val="0"/>
      <c:spPr>
        <a:solidFill>
          <a:schemeClr val="bg1"/>
        </a:solidFill>
        <a:ln>
          <a:solidFill>
            <a:schemeClr val="accent1"/>
          </a:solidFill>
        </a:ln>
      </c:spPr>
      <c:txPr>
        <a:bodyPr/>
        <a:lstStyle/>
        <a:p>
          <a:pPr>
            <a:defRPr lang="en-US"/>
          </a:pPr>
          <a:endParaRPr lang="en-US"/>
        </a:p>
      </c:txPr>
    </c:legend>
    <c:plotVisOnly val="1"/>
    <c:dispBlanksAs val="gap"/>
    <c:showDLblsOverMax val="0"/>
  </c:chart>
  <c:printSettings>
    <c:headerFooter/>
    <c:pageMargins b="0.75000000000000733" l="0.70000000000000062" r="0.70000000000000062" t="0.750000000000007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a:pPr>
            <a:r>
              <a:rPr lang="en-US" sz="1600"/>
              <a:t>Peak Gain of LLC Resonant</a:t>
            </a:r>
            <a:r>
              <a:rPr lang="en-US" sz="1600" baseline="0"/>
              <a:t> Converter </a:t>
            </a:r>
            <a:endParaRPr lang="en-US" sz="1600"/>
          </a:p>
        </c:rich>
      </c:tx>
      <c:overlay val="0"/>
    </c:title>
    <c:autoTitleDeleted val="0"/>
    <c:plotArea>
      <c:layout>
        <c:manualLayout>
          <c:layoutTarget val="inner"/>
          <c:xMode val="edge"/>
          <c:yMode val="edge"/>
          <c:x val="0.11789498783934631"/>
          <c:y val="6.2327210205453114E-2"/>
          <c:w val="0.83316913645126867"/>
          <c:h val="0.85341088404104848"/>
        </c:manualLayout>
      </c:layout>
      <c:scatterChart>
        <c:scatterStyle val="smoothMarker"/>
        <c:varyColors val="0"/>
        <c:ser>
          <c:idx val="2"/>
          <c:order val="0"/>
          <c:spPr>
            <a:ln>
              <a:prstDash val="sysDash"/>
            </a:ln>
          </c:spPr>
          <c:xVal>
            <c:numRef>
              <c:f>[2]Sheet1!$I$27:$I$39</c:f>
              <c:numCache>
                <c:formatCode>General</c:formatCode>
                <c:ptCount val="13"/>
                <c:pt idx="1">
                  <c:v>1.2</c:v>
                </c:pt>
                <c:pt idx="2">
                  <c:v>1.1000000000000001</c:v>
                </c:pt>
                <c:pt idx="3">
                  <c:v>1</c:v>
                </c:pt>
                <c:pt idx="4">
                  <c:v>0.9</c:v>
                </c:pt>
                <c:pt idx="5">
                  <c:v>0.8</c:v>
                </c:pt>
                <c:pt idx="6">
                  <c:v>0.70000000000000062</c:v>
                </c:pt>
                <c:pt idx="7">
                  <c:v>0.60000000000000064</c:v>
                </c:pt>
                <c:pt idx="8">
                  <c:v>0.5</c:v>
                </c:pt>
                <c:pt idx="9">
                  <c:v>0.4</c:v>
                </c:pt>
                <c:pt idx="10">
                  <c:v>0.30000000000000032</c:v>
                </c:pt>
                <c:pt idx="11">
                  <c:v>0.2</c:v>
                </c:pt>
                <c:pt idx="12">
                  <c:v>0.1</c:v>
                </c:pt>
              </c:numCache>
            </c:numRef>
          </c:xVal>
          <c:yVal>
            <c:numRef>
              <c:f>[2]Sheet1!$L$27:$L$39</c:f>
              <c:numCache>
                <c:formatCode>General</c:formatCode>
                <c:ptCount val="13"/>
                <c:pt idx="1">
                  <c:v>1.373</c:v>
                </c:pt>
                <c:pt idx="2">
                  <c:v>1.391</c:v>
                </c:pt>
                <c:pt idx="3">
                  <c:v>1.4159999999999713</c:v>
                </c:pt>
                <c:pt idx="4">
                  <c:v>1.45</c:v>
                </c:pt>
                <c:pt idx="5">
                  <c:v>1.502</c:v>
                </c:pt>
                <c:pt idx="6">
                  <c:v>1.5820000000000001</c:v>
                </c:pt>
                <c:pt idx="7">
                  <c:v>1.7069999999999821</c:v>
                </c:pt>
                <c:pt idx="8">
                  <c:v>1.911999999999985</c:v>
                </c:pt>
                <c:pt idx="9">
                  <c:v>2.2559999999999998</c:v>
                </c:pt>
                <c:pt idx="10">
                  <c:v>2.8759999999999977</c:v>
                </c:pt>
                <c:pt idx="11">
                  <c:v>4.1829999999999945</c:v>
                </c:pt>
                <c:pt idx="12">
                  <c:v>8.2150000000000016</c:v>
                </c:pt>
              </c:numCache>
            </c:numRef>
          </c:yVal>
          <c:smooth val="1"/>
          <c:extLst>
            <c:ext xmlns:c15="http://schemas.microsoft.com/office/drawing/2012/chart" uri="{02D57815-91ED-43cb-92C2-25804820EDAC}">
              <c15:filteredSeriesTitle>
                <c15:tx>
                  <c:strRef>
                    <c:extLst xmlns:c16="http://schemas.microsoft.com/office/drawing/2014/chart">
                      <c:ext uri="{02D57815-91ED-43cb-92C2-25804820EDAC}">
                        <c15:formulaRef>
                          <c15:sqref>[2]Sheet1!$L$26</c15:sqref>
                        </c15:formulaRef>
                      </c:ext>
                    </c:extLst>
                    <c:strCache>
                      <c:ptCount val="1"/>
                      <c:pt idx="0">
                        <c:v>m=2.5</c:v>
                      </c:pt>
                    </c:strCache>
                  </c:strRef>
                </c15:tx>
              </c15:filteredSeriesTitle>
            </c:ext>
            <c:ext xmlns:c16="http://schemas.microsoft.com/office/drawing/2014/chart" uri="{C3380CC4-5D6E-409C-BE32-E72D297353CC}">
              <c16:uniqueId val="{00000000-1866-4A6B-99E3-D28E0E76E165}"/>
            </c:ext>
          </c:extLst>
        </c:ser>
        <c:ser>
          <c:idx val="3"/>
          <c:order val="1"/>
          <c:spPr>
            <a:ln>
              <a:solidFill>
                <a:srgbClr val="9BBB59">
                  <a:shade val="65000"/>
                  <a:shade val="95000"/>
                  <a:satMod val="105000"/>
                </a:srgbClr>
              </a:solidFill>
            </a:ln>
          </c:spPr>
          <c:marker>
            <c:symbol val="none"/>
          </c:marker>
          <c:xVal>
            <c:numRef>
              <c:f>[2]Sheet1!$I$27:$I$39</c:f>
              <c:numCache>
                <c:formatCode>General</c:formatCode>
                <c:ptCount val="13"/>
                <c:pt idx="1">
                  <c:v>1.2</c:v>
                </c:pt>
                <c:pt idx="2">
                  <c:v>1.1000000000000001</c:v>
                </c:pt>
                <c:pt idx="3">
                  <c:v>1</c:v>
                </c:pt>
                <c:pt idx="4">
                  <c:v>0.9</c:v>
                </c:pt>
                <c:pt idx="5">
                  <c:v>0.8</c:v>
                </c:pt>
                <c:pt idx="6">
                  <c:v>0.70000000000000062</c:v>
                </c:pt>
                <c:pt idx="7">
                  <c:v>0.60000000000000064</c:v>
                </c:pt>
                <c:pt idx="8">
                  <c:v>0.5</c:v>
                </c:pt>
                <c:pt idx="9">
                  <c:v>0.4</c:v>
                </c:pt>
                <c:pt idx="10">
                  <c:v>0.30000000000000032</c:v>
                </c:pt>
                <c:pt idx="11">
                  <c:v>0.2</c:v>
                </c:pt>
                <c:pt idx="12">
                  <c:v>0.1</c:v>
                </c:pt>
              </c:numCache>
            </c:numRef>
          </c:xVal>
          <c:yVal>
            <c:numRef>
              <c:f>[2]Sheet1!$M$27:$M$39</c:f>
              <c:numCache>
                <c:formatCode>General</c:formatCode>
                <c:ptCount val="13"/>
                <c:pt idx="1">
                  <c:v>1.2789999999999841</c:v>
                </c:pt>
                <c:pt idx="2">
                  <c:v>1.2909999999999855</c:v>
                </c:pt>
                <c:pt idx="3">
                  <c:v>1.3080000000000001</c:v>
                </c:pt>
                <c:pt idx="4">
                  <c:v>1.331</c:v>
                </c:pt>
                <c:pt idx="5">
                  <c:v>1.3680000000000001</c:v>
                </c:pt>
                <c:pt idx="6">
                  <c:v>1.4259999999999715</c:v>
                </c:pt>
                <c:pt idx="7">
                  <c:v>1.5229999999999841</c:v>
                </c:pt>
                <c:pt idx="8">
                  <c:v>1.6879999999999857</c:v>
                </c:pt>
                <c:pt idx="9">
                  <c:v>1.9760000000000151</c:v>
                </c:pt>
                <c:pt idx="10">
                  <c:v>2.5070000000000001</c:v>
                </c:pt>
                <c:pt idx="11">
                  <c:v>3.629</c:v>
                </c:pt>
                <c:pt idx="12">
                  <c:v>7.0659999999999945</c:v>
                </c:pt>
              </c:numCache>
            </c:numRef>
          </c:yVal>
          <c:smooth val="1"/>
          <c:extLst>
            <c:ext xmlns:c15="http://schemas.microsoft.com/office/drawing/2012/chart" uri="{02D57815-91ED-43cb-92C2-25804820EDAC}">
              <c15:filteredSeriesTitle>
                <c15:tx>
                  <c:strRef>
                    <c:extLst xmlns:c16="http://schemas.microsoft.com/office/drawing/2014/chart">
                      <c:ext uri="{02D57815-91ED-43cb-92C2-25804820EDAC}">
                        <c15:formulaRef>
                          <c15:sqref>[2]Sheet1!$M$26</c15:sqref>
                        </c15:formulaRef>
                      </c:ext>
                    </c:extLst>
                    <c:strCache>
                      <c:ptCount val="1"/>
                      <c:pt idx="0">
                        <c:v>m=3</c:v>
                      </c:pt>
                    </c:strCache>
                  </c:strRef>
                </c15:tx>
              </c15:filteredSeriesTitle>
            </c:ext>
            <c:ext xmlns:c16="http://schemas.microsoft.com/office/drawing/2014/chart" uri="{C3380CC4-5D6E-409C-BE32-E72D297353CC}">
              <c16:uniqueId val="{00000001-1866-4A6B-99E3-D28E0E76E165}"/>
            </c:ext>
          </c:extLst>
        </c:ser>
        <c:ser>
          <c:idx val="4"/>
          <c:order val="2"/>
          <c:spPr>
            <a:ln>
              <a:solidFill>
                <a:srgbClr val="F79646">
                  <a:lumMod val="50000"/>
                </a:srgbClr>
              </a:solidFill>
              <a:prstDash val="sysDash"/>
            </a:ln>
          </c:spPr>
          <c:xVal>
            <c:numRef>
              <c:f>[2]Sheet1!$I$27:$I$39</c:f>
              <c:numCache>
                <c:formatCode>General</c:formatCode>
                <c:ptCount val="13"/>
                <c:pt idx="1">
                  <c:v>1.2</c:v>
                </c:pt>
                <c:pt idx="2">
                  <c:v>1.1000000000000001</c:v>
                </c:pt>
                <c:pt idx="3">
                  <c:v>1</c:v>
                </c:pt>
                <c:pt idx="4">
                  <c:v>0.9</c:v>
                </c:pt>
                <c:pt idx="5">
                  <c:v>0.8</c:v>
                </c:pt>
                <c:pt idx="6">
                  <c:v>0.70000000000000062</c:v>
                </c:pt>
                <c:pt idx="7">
                  <c:v>0.60000000000000064</c:v>
                </c:pt>
                <c:pt idx="8">
                  <c:v>0.5</c:v>
                </c:pt>
                <c:pt idx="9">
                  <c:v>0.4</c:v>
                </c:pt>
                <c:pt idx="10">
                  <c:v>0.30000000000000032</c:v>
                </c:pt>
                <c:pt idx="11">
                  <c:v>0.2</c:v>
                </c:pt>
                <c:pt idx="12">
                  <c:v>0.1</c:v>
                </c:pt>
              </c:numCache>
            </c:numRef>
          </c:xVal>
          <c:yVal>
            <c:numRef>
              <c:f>[2]Sheet1!$N$27:$N$39</c:f>
              <c:numCache>
                <c:formatCode>General</c:formatCode>
                <c:ptCount val="13"/>
                <c:pt idx="1">
                  <c:v>1.2209999999999821</c:v>
                </c:pt>
                <c:pt idx="2">
                  <c:v>1.23</c:v>
                </c:pt>
                <c:pt idx="3">
                  <c:v>1.2409999999999839</c:v>
                </c:pt>
                <c:pt idx="4">
                  <c:v>1.2589999999999841</c:v>
                </c:pt>
                <c:pt idx="5">
                  <c:v>1.2849999999999848</c:v>
                </c:pt>
                <c:pt idx="6">
                  <c:v>1.3280000000000001</c:v>
                </c:pt>
                <c:pt idx="7">
                  <c:v>1.4039999999999697</c:v>
                </c:pt>
                <c:pt idx="8">
                  <c:v>1.54</c:v>
                </c:pt>
                <c:pt idx="9">
                  <c:v>1.788</c:v>
                </c:pt>
                <c:pt idx="10">
                  <c:v>2.2559999999999998</c:v>
                </c:pt>
                <c:pt idx="11">
                  <c:v>3.2549999999999999</c:v>
                </c:pt>
                <c:pt idx="12">
                  <c:v>6.3579999999999846</c:v>
                </c:pt>
              </c:numCache>
            </c:numRef>
          </c:yVal>
          <c:smooth val="1"/>
          <c:extLst>
            <c:ext xmlns:c15="http://schemas.microsoft.com/office/drawing/2012/chart" uri="{02D57815-91ED-43cb-92C2-25804820EDAC}">
              <c15:filteredSeriesTitle>
                <c15:tx>
                  <c:strRef>
                    <c:extLst xmlns:c16="http://schemas.microsoft.com/office/drawing/2014/chart">
                      <c:ext uri="{02D57815-91ED-43cb-92C2-25804820EDAC}">
                        <c15:formulaRef>
                          <c15:sqref>[2]Sheet1!$N$26</c15:sqref>
                        </c15:formulaRef>
                      </c:ext>
                    </c:extLst>
                    <c:strCache>
                      <c:ptCount val="1"/>
                      <c:pt idx="0">
                        <c:v>m=3.5</c:v>
                      </c:pt>
                    </c:strCache>
                  </c:strRef>
                </c15:tx>
              </c15:filteredSeriesTitle>
            </c:ext>
            <c:ext xmlns:c16="http://schemas.microsoft.com/office/drawing/2014/chart" uri="{C3380CC4-5D6E-409C-BE32-E72D297353CC}">
              <c16:uniqueId val="{00000002-1866-4A6B-99E3-D28E0E76E165}"/>
            </c:ext>
          </c:extLst>
        </c:ser>
        <c:ser>
          <c:idx val="5"/>
          <c:order val="3"/>
          <c:spPr>
            <a:ln>
              <a:solidFill>
                <a:schemeClr val="accent6">
                  <a:lumMod val="50000"/>
                </a:schemeClr>
              </a:solidFill>
            </a:ln>
          </c:spPr>
          <c:marker>
            <c:symbol val="none"/>
          </c:marker>
          <c:xVal>
            <c:numRef>
              <c:f>[2]Sheet1!$I$27:$I$39</c:f>
              <c:numCache>
                <c:formatCode>General</c:formatCode>
                <c:ptCount val="13"/>
                <c:pt idx="1">
                  <c:v>1.2</c:v>
                </c:pt>
                <c:pt idx="2">
                  <c:v>1.1000000000000001</c:v>
                </c:pt>
                <c:pt idx="3">
                  <c:v>1</c:v>
                </c:pt>
                <c:pt idx="4">
                  <c:v>0.9</c:v>
                </c:pt>
                <c:pt idx="5">
                  <c:v>0.8</c:v>
                </c:pt>
                <c:pt idx="6">
                  <c:v>0.70000000000000062</c:v>
                </c:pt>
                <c:pt idx="7">
                  <c:v>0.60000000000000064</c:v>
                </c:pt>
                <c:pt idx="8">
                  <c:v>0.5</c:v>
                </c:pt>
                <c:pt idx="9">
                  <c:v>0.4</c:v>
                </c:pt>
                <c:pt idx="10">
                  <c:v>0.30000000000000032</c:v>
                </c:pt>
                <c:pt idx="11">
                  <c:v>0.2</c:v>
                </c:pt>
                <c:pt idx="12">
                  <c:v>0.1</c:v>
                </c:pt>
              </c:numCache>
            </c:numRef>
          </c:xVal>
          <c:yVal>
            <c:numRef>
              <c:f>[2]Sheet1!$O$27:$O$39</c:f>
              <c:numCache>
                <c:formatCode>General</c:formatCode>
                <c:ptCount val="13"/>
                <c:pt idx="1">
                  <c:v>1.1830000000000001</c:v>
                </c:pt>
                <c:pt idx="2">
                  <c:v>1.1890000000000001</c:v>
                </c:pt>
                <c:pt idx="3">
                  <c:v>1.1980000000000142</c:v>
                </c:pt>
                <c:pt idx="4">
                  <c:v>1.2109999999999821</c:v>
                </c:pt>
                <c:pt idx="5">
                  <c:v>1.23</c:v>
                </c:pt>
                <c:pt idx="6">
                  <c:v>1.2629999999999841</c:v>
                </c:pt>
                <c:pt idx="7">
                  <c:v>1.3220000000000001</c:v>
                </c:pt>
                <c:pt idx="8">
                  <c:v>1.4349999999999807</c:v>
                </c:pt>
                <c:pt idx="9">
                  <c:v>1.6519999999999841</c:v>
                </c:pt>
                <c:pt idx="10">
                  <c:v>2.0709999999999997</c:v>
                </c:pt>
                <c:pt idx="11">
                  <c:v>2.9769999999999968</c:v>
                </c:pt>
                <c:pt idx="12">
                  <c:v>5.806</c:v>
                </c:pt>
              </c:numCache>
            </c:numRef>
          </c:yVal>
          <c:smooth val="1"/>
          <c:extLst>
            <c:ext xmlns:c15="http://schemas.microsoft.com/office/drawing/2012/chart" uri="{02D57815-91ED-43cb-92C2-25804820EDAC}">
              <c15:filteredSeriesTitle>
                <c15:tx>
                  <c:strRef>
                    <c:extLst xmlns:c16="http://schemas.microsoft.com/office/drawing/2014/chart">
                      <c:ext uri="{02D57815-91ED-43cb-92C2-25804820EDAC}">
                        <c15:formulaRef>
                          <c15:sqref>[2]Sheet1!$O$26</c15:sqref>
                        </c15:formulaRef>
                      </c:ext>
                    </c:extLst>
                    <c:strCache>
                      <c:ptCount val="1"/>
                      <c:pt idx="0">
                        <c:v>m=4</c:v>
                      </c:pt>
                    </c:strCache>
                  </c:strRef>
                </c15:tx>
              </c15:filteredSeriesTitle>
            </c:ext>
            <c:ext xmlns:c16="http://schemas.microsoft.com/office/drawing/2014/chart" uri="{C3380CC4-5D6E-409C-BE32-E72D297353CC}">
              <c16:uniqueId val="{00000003-1866-4A6B-99E3-D28E0E76E165}"/>
            </c:ext>
          </c:extLst>
        </c:ser>
        <c:ser>
          <c:idx val="6"/>
          <c:order val="4"/>
          <c:spPr>
            <a:ln>
              <a:solidFill>
                <a:srgbClr val="7030A0"/>
              </a:solidFill>
              <a:prstDash val="sysDash"/>
            </a:ln>
          </c:spPr>
          <c:xVal>
            <c:numRef>
              <c:f>[2]Sheet1!$I$27:$I$39</c:f>
              <c:numCache>
                <c:formatCode>General</c:formatCode>
                <c:ptCount val="13"/>
                <c:pt idx="1">
                  <c:v>1.2</c:v>
                </c:pt>
                <c:pt idx="2">
                  <c:v>1.1000000000000001</c:v>
                </c:pt>
                <c:pt idx="3">
                  <c:v>1</c:v>
                </c:pt>
                <c:pt idx="4">
                  <c:v>0.9</c:v>
                </c:pt>
                <c:pt idx="5">
                  <c:v>0.8</c:v>
                </c:pt>
                <c:pt idx="6">
                  <c:v>0.70000000000000062</c:v>
                </c:pt>
                <c:pt idx="7">
                  <c:v>0.60000000000000064</c:v>
                </c:pt>
                <c:pt idx="8">
                  <c:v>0.5</c:v>
                </c:pt>
                <c:pt idx="9">
                  <c:v>0.4</c:v>
                </c:pt>
                <c:pt idx="10">
                  <c:v>0.30000000000000032</c:v>
                </c:pt>
                <c:pt idx="11">
                  <c:v>0.2</c:v>
                </c:pt>
                <c:pt idx="12">
                  <c:v>0.1</c:v>
                </c:pt>
              </c:numCache>
            </c:numRef>
          </c:xVal>
          <c:yVal>
            <c:numRef>
              <c:f>[2]Sheet1!$P$27:$P$39</c:f>
              <c:numCache>
                <c:formatCode>General</c:formatCode>
                <c:ptCount val="13"/>
                <c:pt idx="1">
                  <c:v>1.1559999999999842</c:v>
                </c:pt>
                <c:pt idx="2">
                  <c:v>1.1599999999999848</c:v>
                </c:pt>
                <c:pt idx="3">
                  <c:v>1.167</c:v>
                </c:pt>
                <c:pt idx="4">
                  <c:v>1.177</c:v>
                </c:pt>
                <c:pt idx="5">
                  <c:v>1.1919999999999857</c:v>
                </c:pt>
                <c:pt idx="6">
                  <c:v>1.2169999999999821</c:v>
                </c:pt>
                <c:pt idx="7">
                  <c:v>1.2629999999999841</c:v>
                </c:pt>
                <c:pt idx="8">
                  <c:v>1.3580000000000001</c:v>
                </c:pt>
                <c:pt idx="9">
                  <c:v>1.548</c:v>
                </c:pt>
                <c:pt idx="10">
                  <c:v>1.9300000000000141</c:v>
                </c:pt>
                <c:pt idx="11">
                  <c:v>2.766</c:v>
                </c:pt>
                <c:pt idx="12">
                  <c:v>5.3890000000000002</c:v>
                </c:pt>
              </c:numCache>
            </c:numRef>
          </c:yVal>
          <c:smooth val="1"/>
          <c:extLst>
            <c:ext xmlns:c15="http://schemas.microsoft.com/office/drawing/2012/chart" uri="{02D57815-91ED-43cb-92C2-25804820EDAC}">
              <c15:filteredSeriesTitle>
                <c15:tx>
                  <c:strRef>
                    <c:extLst xmlns:c16="http://schemas.microsoft.com/office/drawing/2014/chart">
                      <c:ext uri="{02D57815-91ED-43cb-92C2-25804820EDAC}">
                        <c15:formulaRef>
                          <c15:sqref>[2]Sheet1!$P$26</c15:sqref>
                        </c15:formulaRef>
                      </c:ext>
                    </c:extLst>
                    <c:strCache>
                      <c:ptCount val="1"/>
                      <c:pt idx="0">
                        <c:v>m=4.5</c:v>
                      </c:pt>
                    </c:strCache>
                  </c:strRef>
                </c15:tx>
              </c15:filteredSeriesTitle>
            </c:ext>
            <c:ext xmlns:c16="http://schemas.microsoft.com/office/drawing/2014/chart" uri="{C3380CC4-5D6E-409C-BE32-E72D297353CC}">
              <c16:uniqueId val="{00000004-1866-4A6B-99E3-D28E0E76E165}"/>
            </c:ext>
          </c:extLst>
        </c:ser>
        <c:ser>
          <c:idx val="7"/>
          <c:order val="5"/>
          <c:spPr>
            <a:ln>
              <a:solidFill>
                <a:srgbClr val="7030A0"/>
              </a:solidFill>
            </a:ln>
          </c:spPr>
          <c:marker>
            <c:symbol val="none"/>
          </c:marker>
          <c:xVal>
            <c:numRef>
              <c:f>[2]Sheet1!$I$27:$I$39</c:f>
              <c:numCache>
                <c:formatCode>General</c:formatCode>
                <c:ptCount val="13"/>
                <c:pt idx="1">
                  <c:v>1.2</c:v>
                </c:pt>
                <c:pt idx="2">
                  <c:v>1.1000000000000001</c:v>
                </c:pt>
                <c:pt idx="3">
                  <c:v>1</c:v>
                </c:pt>
                <c:pt idx="4">
                  <c:v>0.9</c:v>
                </c:pt>
                <c:pt idx="5">
                  <c:v>0.8</c:v>
                </c:pt>
                <c:pt idx="6">
                  <c:v>0.70000000000000062</c:v>
                </c:pt>
                <c:pt idx="7">
                  <c:v>0.60000000000000064</c:v>
                </c:pt>
                <c:pt idx="8">
                  <c:v>0.5</c:v>
                </c:pt>
                <c:pt idx="9">
                  <c:v>0.4</c:v>
                </c:pt>
                <c:pt idx="10">
                  <c:v>0.30000000000000032</c:v>
                </c:pt>
                <c:pt idx="11">
                  <c:v>0.2</c:v>
                </c:pt>
                <c:pt idx="12">
                  <c:v>0.1</c:v>
                </c:pt>
              </c:numCache>
            </c:numRef>
          </c:xVal>
          <c:yVal>
            <c:numRef>
              <c:f>[2]Sheet1!$Q$27:$Q$39</c:f>
              <c:numCache>
                <c:formatCode>General</c:formatCode>
                <c:ptCount val="13"/>
                <c:pt idx="1">
                  <c:v>1.135</c:v>
                </c:pt>
                <c:pt idx="2">
                  <c:v>1.139</c:v>
                </c:pt>
                <c:pt idx="3">
                  <c:v>1.1439999999999841</c:v>
                </c:pt>
                <c:pt idx="4">
                  <c:v>1.1519999999999841</c:v>
                </c:pt>
                <c:pt idx="5">
                  <c:v>1.163</c:v>
                </c:pt>
                <c:pt idx="6">
                  <c:v>1.1830000000000001</c:v>
                </c:pt>
                <c:pt idx="7">
                  <c:v>1.22</c:v>
                </c:pt>
                <c:pt idx="8">
                  <c:v>1.298</c:v>
                </c:pt>
                <c:pt idx="9">
                  <c:v>1.4669999999999821</c:v>
                </c:pt>
                <c:pt idx="10">
                  <c:v>1.8160000000000001</c:v>
                </c:pt>
                <c:pt idx="11">
                  <c:v>2.5939999999999999</c:v>
                </c:pt>
                <c:pt idx="12">
                  <c:v>5.0449999999999955</c:v>
                </c:pt>
              </c:numCache>
            </c:numRef>
          </c:yVal>
          <c:smooth val="1"/>
          <c:extLst>
            <c:ext xmlns:c15="http://schemas.microsoft.com/office/drawing/2012/chart" uri="{02D57815-91ED-43cb-92C2-25804820EDAC}">
              <c15:filteredSeriesTitle>
                <c15:tx>
                  <c:strRef>
                    <c:extLst xmlns:c16="http://schemas.microsoft.com/office/drawing/2014/chart">
                      <c:ext uri="{02D57815-91ED-43cb-92C2-25804820EDAC}">
                        <c15:formulaRef>
                          <c15:sqref>[2]Sheet1!$Q$26</c15:sqref>
                        </c15:formulaRef>
                      </c:ext>
                    </c:extLst>
                    <c:strCache>
                      <c:ptCount val="1"/>
                      <c:pt idx="0">
                        <c:v>m=5</c:v>
                      </c:pt>
                    </c:strCache>
                  </c:strRef>
                </c15:tx>
              </c15:filteredSeriesTitle>
            </c:ext>
            <c:ext xmlns:c16="http://schemas.microsoft.com/office/drawing/2014/chart" uri="{C3380CC4-5D6E-409C-BE32-E72D297353CC}">
              <c16:uniqueId val="{00000005-1866-4A6B-99E3-D28E0E76E165}"/>
            </c:ext>
          </c:extLst>
        </c:ser>
        <c:ser>
          <c:idx val="8"/>
          <c:order val="6"/>
          <c:spPr>
            <a:ln>
              <a:solidFill>
                <a:srgbClr val="0070C0"/>
              </a:solidFill>
              <a:prstDash val="sysDash"/>
            </a:ln>
          </c:spPr>
          <c:xVal>
            <c:numRef>
              <c:f>[2]Sheet1!$I$27:$I$39</c:f>
              <c:numCache>
                <c:formatCode>General</c:formatCode>
                <c:ptCount val="13"/>
                <c:pt idx="1">
                  <c:v>1.2</c:v>
                </c:pt>
                <c:pt idx="2">
                  <c:v>1.1000000000000001</c:v>
                </c:pt>
                <c:pt idx="3">
                  <c:v>1</c:v>
                </c:pt>
                <c:pt idx="4">
                  <c:v>0.9</c:v>
                </c:pt>
                <c:pt idx="5">
                  <c:v>0.8</c:v>
                </c:pt>
                <c:pt idx="6">
                  <c:v>0.70000000000000062</c:v>
                </c:pt>
                <c:pt idx="7">
                  <c:v>0.60000000000000064</c:v>
                </c:pt>
                <c:pt idx="8">
                  <c:v>0.5</c:v>
                </c:pt>
                <c:pt idx="9">
                  <c:v>0.4</c:v>
                </c:pt>
                <c:pt idx="10">
                  <c:v>0.30000000000000032</c:v>
                </c:pt>
                <c:pt idx="11">
                  <c:v>0.2</c:v>
                </c:pt>
                <c:pt idx="12">
                  <c:v>0.1</c:v>
                </c:pt>
              </c:numCache>
            </c:numRef>
          </c:xVal>
          <c:yVal>
            <c:numRef>
              <c:f>[2]Sheet1!$R$27:$R$39</c:f>
              <c:numCache>
                <c:formatCode>General</c:formatCode>
                <c:ptCount val="13"/>
                <c:pt idx="1">
                  <c:v>1.107</c:v>
                </c:pt>
                <c:pt idx="2">
                  <c:v>1.1100000000000001</c:v>
                </c:pt>
                <c:pt idx="3">
                  <c:v>1.1180000000000001</c:v>
                </c:pt>
                <c:pt idx="4">
                  <c:v>1.1180000000000001</c:v>
                </c:pt>
                <c:pt idx="5">
                  <c:v>1.125</c:v>
                </c:pt>
                <c:pt idx="6">
                  <c:v>1.1379999999999841</c:v>
                </c:pt>
                <c:pt idx="7">
                  <c:v>1.161999999999985</c:v>
                </c:pt>
                <c:pt idx="8">
                  <c:v>1.216</c:v>
                </c:pt>
                <c:pt idx="9">
                  <c:v>1.3480000000000001</c:v>
                </c:pt>
                <c:pt idx="10">
                  <c:v>1.6459999999999841</c:v>
                </c:pt>
                <c:pt idx="11">
                  <c:v>2.3319999999999967</c:v>
                </c:pt>
                <c:pt idx="12">
                  <c:v>4.508</c:v>
                </c:pt>
              </c:numCache>
            </c:numRef>
          </c:yVal>
          <c:smooth val="1"/>
          <c:extLst>
            <c:ext xmlns:c15="http://schemas.microsoft.com/office/drawing/2012/chart" uri="{02D57815-91ED-43cb-92C2-25804820EDAC}">
              <c15:filteredSeriesTitle>
                <c15:tx>
                  <c:strRef>
                    <c:extLst xmlns:c16="http://schemas.microsoft.com/office/drawing/2014/chart">
                      <c:ext uri="{02D57815-91ED-43cb-92C2-25804820EDAC}">
                        <c15:formulaRef>
                          <c15:sqref>[2]Sheet1!$R$26</c15:sqref>
                        </c15:formulaRef>
                      </c:ext>
                    </c:extLst>
                    <c:strCache>
                      <c:ptCount val="1"/>
                      <c:pt idx="0">
                        <c:v>m=6</c:v>
                      </c:pt>
                    </c:strCache>
                  </c:strRef>
                </c15:tx>
              </c15:filteredSeriesTitle>
            </c:ext>
            <c:ext xmlns:c16="http://schemas.microsoft.com/office/drawing/2014/chart" uri="{C3380CC4-5D6E-409C-BE32-E72D297353CC}">
              <c16:uniqueId val="{00000006-1866-4A6B-99E3-D28E0E76E165}"/>
            </c:ext>
          </c:extLst>
        </c:ser>
        <c:ser>
          <c:idx val="9"/>
          <c:order val="7"/>
          <c:spPr>
            <a:ln>
              <a:solidFill>
                <a:srgbClr val="0070C0"/>
              </a:solidFill>
            </a:ln>
          </c:spPr>
          <c:xVal>
            <c:numRef>
              <c:f>[2]Sheet1!$I$27:$I$39</c:f>
              <c:numCache>
                <c:formatCode>General</c:formatCode>
                <c:ptCount val="13"/>
                <c:pt idx="1">
                  <c:v>1.2</c:v>
                </c:pt>
                <c:pt idx="2">
                  <c:v>1.1000000000000001</c:v>
                </c:pt>
                <c:pt idx="3">
                  <c:v>1</c:v>
                </c:pt>
                <c:pt idx="4">
                  <c:v>0.9</c:v>
                </c:pt>
                <c:pt idx="5">
                  <c:v>0.8</c:v>
                </c:pt>
                <c:pt idx="6">
                  <c:v>0.70000000000000062</c:v>
                </c:pt>
                <c:pt idx="7">
                  <c:v>0.60000000000000064</c:v>
                </c:pt>
                <c:pt idx="8">
                  <c:v>0.5</c:v>
                </c:pt>
                <c:pt idx="9">
                  <c:v>0.4</c:v>
                </c:pt>
                <c:pt idx="10">
                  <c:v>0.30000000000000032</c:v>
                </c:pt>
                <c:pt idx="11">
                  <c:v>0.2</c:v>
                </c:pt>
                <c:pt idx="12">
                  <c:v>0.1</c:v>
                </c:pt>
              </c:numCache>
            </c:numRef>
          </c:xVal>
          <c:yVal>
            <c:numRef>
              <c:f>[2]Sheet1!$S$27:$S$39</c:f>
              <c:numCache>
                <c:formatCode>General</c:formatCode>
                <c:ptCount val="13"/>
                <c:pt idx="1">
                  <c:v>1.0880000000000001</c:v>
                </c:pt>
                <c:pt idx="2">
                  <c:v>1.0900000000000001</c:v>
                </c:pt>
                <c:pt idx="3">
                  <c:v>1.093</c:v>
                </c:pt>
                <c:pt idx="4">
                  <c:v>1.0960000000000001</c:v>
                </c:pt>
                <c:pt idx="5">
                  <c:v>1.101</c:v>
                </c:pt>
                <c:pt idx="6">
                  <c:v>1.1100000000000001</c:v>
                </c:pt>
                <c:pt idx="7">
                  <c:v>1.1259999999999839</c:v>
                </c:pt>
                <c:pt idx="8">
                  <c:v>1.163</c:v>
                </c:pt>
                <c:pt idx="9">
                  <c:v>1.2649999999999841</c:v>
                </c:pt>
                <c:pt idx="10">
                  <c:v>1.5229999999999841</c:v>
                </c:pt>
                <c:pt idx="11">
                  <c:v>2.14</c:v>
                </c:pt>
                <c:pt idx="12">
                  <c:v>4.1289999999999845</c:v>
                </c:pt>
              </c:numCache>
            </c:numRef>
          </c:yVal>
          <c:smooth val="1"/>
          <c:extLst>
            <c:ext xmlns:c15="http://schemas.microsoft.com/office/drawing/2012/chart" uri="{02D57815-91ED-43cb-92C2-25804820EDAC}">
              <c15:filteredSeriesTitle>
                <c15:tx>
                  <c:strRef>
                    <c:extLst xmlns:c16="http://schemas.microsoft.com/office/drawing/2014/chart">
                      <c:ext uri="{02D57815-91ED-43cb-92C2-25804820EDAC}">
                        <c15:formulaRef>
                          <c15:sqref>[2]Sheet1!$S$26</c15:sqref>
                        </c15:formulaRef>
                      </c:ext>
                    </c:extLst>
                    <c:strCache>
                      <c:ptCount val="1"/>
                      <c:pt idx="0">
                        <c:v>m=7</c:v>
                      </c:pt>
                    </c:strCache>
                  </c:strRef>
                </c15:tx>
              </c15:filteredSeriesTitle>
            </c:ext>
            <c:ext xmlns:c16="http://schemas.microsoft.com/office/drawing/2014/chart" uri="{C3380CC4-5D6E-409C-BE32-E72D297353CC}">
              <c16:uniqueId val="{00000007-1866-4A6B-99E3-D28E0E76E165}"/>
            </c:ext>
          </c:extLst>
        </c:ser>
        <c:ser>
          <c:idx val="10"/>
          <c:order val="8"/>
          <c:spPr>
            <a:ln>
              <a:solidFill>
                <a:srgbClr val="C00000"/>
              </a:solidFill>
              <a:prstDash val="sysDash"/>
            </a:ln>
          </c:spPr>
          <c:marker>
            <c:symbol val="none"/>
          </c:marker>
          <c:xVal>
            <c:numRef>
              <c:f>[2]Sheet1!$I$27:$I$39</c:f>
              <c:numCache>
                <c:formatCode>General</c:formatCode>
                <c:ptCount val="13"/>
                <c:pt idx="1">
                  <c:v>1.2</c:v>
                </c:pt>
                <c:pt idx="2">
                  <c:v>1.1000000000000001</c:v>
                </c:pt>
                <c:pt idx="3">
                  <c:v>1</c:v>
                </c:pt>
                <c:pt idx="4">
                  <c:v>0.9</c:v>
                </c:pt>
                <c:pt idx="5">
                  <c:v>0.8</c:v>
                </c:pt>
                <c:pt idx="6">
                  <c:v>0.70000000000000062</c:v>
                </c:pt>
                <c:pt idx="7">
                  <c:v>0.60000000000000064</c:v>
                </c:pt>
                <c:pt idx="8">
                  <c:v>0.5</c:v>
                </c:pt>
                <c:pt idx="9">
                  <c:v>0.4</c:v>
                </c:pt>
                <c:pt idx="10">
                  <c:v>0.30000000000000032</c:v>
                </c:pt>
                <c:pt idx="11">
                  <c:v>0.2</c:v>
                </c:pt>
                <c:pt idx="12">
                  <c:v>0.1</c:v>
                </c:pt>
              </c:numCache>
            </c:numRef>
          </c:xVal>
          <c:yVal>
            <c:numRef>
              <c:f>[2]Sheet1!$T$27:$T$39</c:f>
              <c:numCache>
                <c:formatCode>General</c:formatCode>
                <c:ptCount val="13"/>
                <c:pt idx="1">
                  <c:v>1.075</c:v>
                </c:pt>
                <c:pt idx="2">
                  <c:v>1.077</c:v>
                </c:pt>
                <c:pt idx="3">
                  <c:v>1.0780000000000001</c:v>
                </c:pt>
                <c:pt idx="4">
                  <c:v>1.081</c:v>
                </c:pt>
                <c:pt idx="5">
                  <c:v>1.085</c:v>
                </c:pt>
                <c:pt idx="6">
                  <c:v>1.091</c:v>
                </c:pt>
                <c:pt idx="7">
                  <c:v>1.1020000000000001</c:v>
                </c:pt>
                <c:pt idx="8">
                  <c:v>1.1279999999999839</c:v>
                </c:pt>
                <c:pt idx="9">
                  <c:v>1.206</c:v>
                </c:pt>
                <c:pt idx="10">
                  <c:v>1.43</c:v>
                </c:pt>
                <c:pt idx="11">
                  <c:v>1.9930000000000001</c:v>
                </c:pt>
                <c:pt idx="12">
                  <c:v>3.8279999999999998</c:v>
                </c:pt>
              </c:numCache>
            </c:numRef>
          </c:yVal>
          <c:smooth val="1"/>
          <c:extLst>
            <c:ext xmlns:c15="http://schemas.microsoft.com/office/drawing/2012/chart" uri="{02D57815-91ED-43cb-92C2-25804820EDAC}">
              <c15:filteredSeriesTitle>
                <c15:tx>
                  <c:strRef>
                    <c:extLst xmlns:c16="http://schemas.microsoft.com/office/drawing/2014/chart">
                      <c:ext uri="{02D57815-91ED-43cb-92C2-25804820EDAC}">
                        <c15:formulaRef>
                          <c15:sqref>[2]Sheet1!$T$26</c15:sqref>
                        </c15:formulaRef>
                      </c:ext>
                    </c:extLst>
                    <c:strCache>
                      <c:ptCount val="1"/>
                      <c:pt idx="0">
                        <c:v>m=8</c:v>
                      </c:pt>
                    </c:strCache>
                  </c:strRef>
                </c15:tx>
              </c15:filteredSeriesTitle>
            </c:ext>
            <c:ext xmlns:c16="http://schemas.microsoft.com/office/drawing/2014/chart" uri="{C3380CC4-5D6E-409C-BE32-E72D297353CC}">
              <c16:uniqueId val="{00000008-1866-4A6B-99E3-D28E0E76E165}"/>
            </c:ext>
          </c:extLst>
        </c:ser>
        <c:ser>
          <c:idx val="11"/>
          <c:order val="9"/>
          <c:spPr>
            <a:ln>
              <a:solidFill>
                <a:srgbClr val="C00000"/>
              </a:solidFill>
            </a:ln>
          </c:spPr>
          <c:xVal>
            <c:numRef>
              <c:f>[2]Sheet1!$I$27:$I$39</c:f>
              <c:numCache>
                <c:formatCode>General</c:formatCode>
                <c:ptCount val="13"/>
                <c:pt idx="1">
                  <c:v>1.2</c:v>
                </c:pt>
                <c:pt idx="2">
                  <c:v>1.1000000000000001</c:v>
                </c:pt>
                <c:pt idx="3">
                  <c:v>1</c:v>
                </c:pt>
                <c:pt idx="4">
                  <c:v>0.9</c:v>
                </c:pt>
                <c:pt idx="5">
                  <c:v>0.8</c:v>
                </c:pt>
                <c:pt idx="6">
                  <c:v>0.70000000000000062</c:v>
                </c:pt>
                <c:pt idx="7">
                  <c:v>0.60000000000000064</c:v>
                </c:pt>
                <c:pt idx="8">
                  <c:v>0.5</c:v>
                </c:pt>
                <c:pt idx="9">
                  <c:v>0.4</c:v>
                </c:pt>
                <c:pt idx="10">
                  <c:v>0.30000000000000032</c:v>
                </c:pt>
                <c:pt idx="11">
                  <c:v>0.2</c:v>
                </c:pt>
                <c:pt idx="12">
                  <c:v>0.1</c:v>
                </c:pt>
              </c:numCache>
            </c:numRef>
          </c:xVal>
          <c:yVal>
            <c:numRef>
              <c:f>[2]Sheet1!$U$27:$U$39</c:f>
              <c:numCache>
                <c:formatCode>General</c:formatCode>
                <c:ptCount val="13"/>
                <c:pt idx="1">
                  <c:v>1.0649999999999857</c:v>
                </c:pt>
                <c:pt idx="2">
                  <c:v>1.0660000000000001</c:v>
                </c:pt>
                <c:pt idx="3">
                  <c:v>1.0680000000000001</c:v>
                </c:pt>
                <c:pt idx="4">
                  <c:v>1.07</c:v>
                </c:pt>
                <c:pt idx="5">
                  <c:v>1.073</c:v>
                </c:pt>
                <c:pt idx="6">
                  <c:v>1.077</c:v>
                </c:pt>
                <c:pt idx="7">
                  <c:v>1.0860000000000001</c:v>
                </c:pt>
                <c:pt idx="8">
                  <c:v>1.1040000000000001</c:v>
                </c:pt>
                <c:pt idx="9">
                  <c:v>1.163</c:v>
                </c:pt>
                <c:pt idx="10">
                  <c:v>1.357</c:v>
                </c:pt>
                <c:pt idx="11">
                  <c:v>1.8740000000000001</c:v>
                </c:pt>
                <c:pt idx="12">
                  <c:v>3.5830000000000002</c:v>
                </c:pt>
              </c:numCache>
            </c:numRef>
          </c:yVal>
          <c:smooth val="1"/>
          <c:extLst>
            <c:ext xmlns:c15="http://schemas.microsoft.com/office/drawing/2012/chart" uri="{02D57815-91ED-43cb-92C2-25804820EDAC}">
              <c15:filteredSeriesTitle>
                <c15:tx>
                  <c:strRef>
                    <c:extLst xmlns:c16="http://schemas.microsoft.com/office/drawing/2014/chart">
                      <c:ext uri="{02D57815-91ED-43cb-92C2-25804820EDAC}">
                        <c15:formulaRef>
                          <c15:sqref>[2]Sheet1!$U$26</c15:sqref>
                        </c15:formulaRef>
                      </c:ext>
                    </c:extLst>
                    <c:strCache>
                      <c:ptCount val="1"/>
                      <c:pt idx="0">
                        <c:v>m=9</c:v>
                      </c:pt>
                    </c:strCache>
                  </c:strRef>
                </c15:tx>
              </c15:filteredSeriesTitle>
            </c:ext>
            <c:ext xmlns:c16="http://schemas.microsoft.com/office/drawing/2014/chart" uri="{C3380CC4-5D6E-409C-BE32-E72D297353CC}">
              <c16:uniqueId val="{00000009-1866-4A6B-99E3-D28E0E76E165}"/>
            </c:ext>
          </c:extLst>
        </c:ser>
        <c:ser>
          <c:idx val="12"/>
          <c:order val="10"/>
          <c:spPr>
            <a:ln>
              <a:solidFill>
                <a:schemeClr val="tx1"/>
              </a:solidFill>
              <a:prstDash val="sysDash"/>
            </a:ln>
          </c:spPr>
          <c:marker>
            <c:spPr>
              <a:solidFill>
                <a:srgbClr val="C00000"/>
              </a:solidFill>
            </c:spPr>
          </c:marker>
          <c:xVal>
            <c:numRef>
              <c:f>[2]Sheet1!$I$27:$I$39</c:f>
              <c:numCache>
                <c:formatCode>General</c:formatCode>
                <c:ptCount val="13"/>
                <c:pt idx="1">
                  <c:v>1.2</c:v>
                </c:pt>
                <c:pt idx="2">
                  <c:v>1.1000000000000001</c:v>
                </c:pt>
                <c:pt idx="3">
                  <c:v>1</c:v>
                </c:pt>
                <c:pt idx="4">
                  <c:v>0.9</c:v>
                </c:pt>
                <c:pt idx="5">
                  <c:v>0.8</c:v>
                </c:pt>
                <c:pt idx="6">
                  <c:v>0.70000000000000062</c:v>
                </c:pt>
                <c:pt idx="7">
                  <c:v>0.60000000000000064</c:v>
                </c:pt>
                <c:pt idx="8">
                  <c:v>0.5</c:v>
                </c:pt>
                <c:pt idx="9">
                  <c:v>0.4</c:v>
                </c:pt>
                <c:pt idx="10">
                  <c:v>0.30000000000000032</c:v>
                </c:pt>
                <c:pt idx="11">
                  <c:v>0.2</c:v>
                </c:pt>
                <c:pt idx="12">
                  <c:v>0.1</c:v>
                </c:pt>
              </c:numCache>
            </c:numRef>
          </c:xVal>
          <c:yVal>
            <c:numRef>
              <c:f>[2]Sheet1!$V$27:$V$39</c:f>
              <c:numCache>
                <c:formatCode>General</c:formatCode>
                <c:ptCount val="13"/>
                <c:pt idx="1">
                  <c:v>1.0580000000000001</c:v>
                </c:pt>
                <c:pt idx="2">
                  <c:v>1.0589999999999857</c:v>
                </c:pt>
                <c:pt idx="3">
                  <c:v>1.06</c:v>
                </c:pt>
                <c:pt idx="4">
                  <c:v>1.0609999999999857</c:v>
                </c:pt>
                <c:pt idx="5">
                  <c:v>1.0640000000000001</c:v>
                </c:pt>
                <c:pt idx="6">
                  <c:v>1.0669999999999857</c:v>
                </c:pt>
                <c:pt idx="7">
                  <c:v>1.0740000000000001</c:v>
                </c:pt>
                <c:pt idx="8">
                  <c:v>1.0880000000000001</c:v>
                </c:pt>
                <c:pt idx="9">
                  <c:v>1.131</c:v>
                </c:pt>
                <c:pt idx="10">
                  <c:v>1.2989999999999857</c:v>
                </c:pt>
                <c:pt idx="11">
                  <c:v>1.7769999999999841</c:v>
                </c:pt>
                <c:pt idx="12">
                  <c:v>3.3839999999999999</c:v>
                </c:pt>
              </c:numCache>
            </c:numRef>
          </c:yVal>
          <c:smooth val="1"/>
          <c:extLst>
            <c:ext xmlns:c15="http://schemas.microsoft.com/office/drawing/2012/chart" uri="{02D57815-91ED-43cb-92C2-25804820EDAC}">
              <c15:filteredSeriesTitle>
                <c15:tx>
                  <c:strRef>
                    <c:extLst xmlns:c16="http://schemas.microsoft.com/office/drawing/2014/chart">
                      <c:ext uri="{02D57815-91ED-43cb-92C2-25804820EDAC}">
                        <c15:formulaRef>
                          <c15:sqref>[2]Sheet1!$V$26</c15:sqref>
                        </c15:formulaRef>
                      </c:ext>
                    </c:extLst>
                    <c:strCache>
                      <c:ptCount val="1"/>
                      <c:pt idx="0">
                        <c:v>m=10</c:v>
                      </c:pt>
                    </c:strCache>
                  </c:strRef>
                </c15:tx>
              </c15:filteredSeriesTitle>
            </c:ext>
            <c:ext xmlns:c16="http://schemas.microsoft.com/office/drawing/2014/chart" uri="{C3380CC4-5D6E-409C-BE32-E72D297353CC}">
              <c16:uniqueId val="{0000000A-1866-4A6B-99E3-D28E0E76E165}"/>
            </c:ext>
          </c:extLst>
        </c:ser>
        <c:ser>
          <c:idx val="14"/>
          <c:order val="11"/>
          <c:spPr>
            <a:ln>
              <a:solidFill>
                <a:srgbClr val="000000"/>
              </a:solidFill>
            </a:ln>
          </c:spPr>
          <c:marker>
            <c:spPr>
              <a:solidFill>
                <a:schemeClr val="accent1"/>
              </a:solidFill>
            </c:spPr>
          </c:marker>
          <c:xVal>
            <c:numRef>
              <c:f>[2]Sheet1!$I$27:$I$39</c:f>
              <c:numCache>
                <c:formatCode>General</c:formatCode>
                <c:ptCount val="13"/>
                <c:pt idx="1">
                  <c:v>1.2</c:v>
                </c:pt>
                <c:pt idx="2">
                  <c:v>1.1000000000000001</c:v>
                </c:pt>
                <c:pt idx="3">
                  <c:v>1</c:v>
                </c:pt>
                <c:pt idx="4">
                  <c:v>0.9</c:v>
                </c:pt>
                <c:pt idx="5">
                  <c:v>0.8</c:v>
                </c:pt>
                <c:pt idx="6">
                  <c:v>0.70000000000000062</c:v>
                </c:pt>
                <c:pt idx="7">
                  <c:v>0.60000000000000064</c:v>
                </c:pt>
                <c:pt idx="8">
                  <c:v>0.5</c:v>
                </c:pt>
                <c:pt idx="9">
                  <c:v>0.4</c:v>
                </c:pt>
                <c:pt idx="10">
                  <c:v>0.30000000000000032</c:v>
                </c:pt>
                <c:pt idx="11">
                  <c:v>0.2</c:v>
                </c:pt>
                <c:pt idx="12">
                  <c:v>0.1</c:v>
                </c:pt>
              </c:numCache>
            </c:numRef>
          </c:xVal>
          <c:yVal>
            <c:numRef>
              <c:f>[2]Sheet1!$X$27:$X$39</c:f>
              <c:numCache>
                <c:formatCode>General</c:formatCode>
                <c:ptCount val="13"/>
                <c:pt idx="1">
                  <c:v>1.0469999999999857</c:v>
                </c:pt>
                <c:pt idx="2">
                  <c:v>1.048</c:v>
                </c:pt>
                <c:pt idx="3">
                  <c:v>1.048</c:v>
                </c:pt>
                <c:pt idx="4">
                  <c:v>1.0489999999999857</c:v>
                </c:pt>
                <c:pt idx="5">
                  <c:v>1.0509999999999857</c:v>
                </c:pt>
                <c:pt idx="6">
                  <c:v>1.0529999999999857</c:v>
                </c:pt>
                <c:pt idx="7">
                  <c:v>1.0569999999999857</c:v>
                </c:pt>
                <c:pt idx="8">
                  <c:v>1.0660000000000001</c:v>
                </c:pt>
                <c:pt idx="9">
                  <c:v>1.091</c:v>
                </c:pt>
                <c:pt idx="10">
                  <c:v>1.212</c:v>
                </c:pt>
                <c:pt idx="11">
                  <c:v>1.6259999999999839</c:v>
                </c:pt>
                <c:pt idx="12">
                  <c:v>3.069</c:v>
                </c:pt>
              </c:numCache>
            </c:numRef>
          </c:yVal>
          <c:smooth val="1"/>
          <c:extLst>
            <c:ext xmlns:c15="http://schemas.microsoft.com/office/drawing/2012/chart" uri="{02D57815-91ED-43cb-92C2-25804820EDAC}">
              <c15:filteredSeriesTitle>
                <c15:tx>
                  <c:strRef>
                    <c:extLst xmlns:c16="http://schemas.microsoft.com/office/drawing/2014/chart">
                      <c:ext uri="{02D57815-91ED-43cb-92C2-25804820EDAC}">
                        <c15:formulaRef>
                          <c15:sqref>[2]Sheet1!$X$26</c15:sqref>
                        </c15:formulaRef>
                      </c:ext>
                    </c:extLst>
                    <c:strCache>
                      <c:ptCount val="1"/>
                      <c:pt idx="0">
                        <c:v>m=12</c:v>
                      </c:pt>
                    </c:strCache>
                  </c:strRef>
                </c15:tx>
              </c15:filteredSeriesTitle>
            </c:ext>
            <c:ext xmlns:c16="http://schemas.microsoft.com/office/drawing/2014/chart" uri="{C3380CC4-5D6E-409C-BE32-E72D297353CC}">
              <c16:uniqueId val="{0000000B-1866-4A6B-99E3-D28E0E76E165}"/>
            </c:ext>
          </c:extLst>
        </c:ser>
        <c:dLbls>
          <c:showLegendKey val="0"/>
          <c:showVal val="0"/>
          <c:showCatName val="0"/>
          <c:showSerName val="0"/>
          <c:showPercent val="0"/>
          <c:showBubbleSize val="0"/>
        </c:dLbls>
        <c:axId val="356147944"/>
        <c:axId val="356144416"/>
      </c:scatterChart>
      <c:valAx>
        <c:axId val="356147944"/>
        <c:scaling>
          <c:orientation val="minMax"/>
          <c:max val="0.95000000000000062"/>
          <c:min val="0.15000000000000024"/>
        </c:scaling>
        <c:delete val="0"/>
        <c:axPos val="b"/>
        <c:majorGridlines>
          <c:spPr>
            <a:ln>
              <a:prstDash val="sysDash"/>
            </a:ln>
          </c:spPr>
        </c:majorGridlines>
        <c:minorGridlines>
          <c:spPr>
            <a:ln>
              <a:prstDash val="sysDash"/>
            </a:ln>
          </c:spPr>
        </c:minorGridlines>
        <c:title>
          <c:tx>
            <c:rich>
              <a:bodyPr/>
              <a:lstStyle/>
              <a:p>
                <a:pPr>
                  <a:defRPr lang="en-US"/>
                </a:pPr>
                <a:r>
                  <a:rPr lang="en-US"/>
                  <a:t>Q</a:t>
                </a:r>
              </a:p>
            </c:rich>
          </c:tx>
          <c:overlay val="0"/>
        </c:title>
        <c:numFmt formatCode="General" sourceLinked="1"/>
        <c:majorTickMark val="none"/>
        <c:minorTickMark val="none"/>
        <c:tickLblPos val="nextTo"/>
        <c:spPr>
          <a:ln>
            <a:prstDash val="solid"/>
          </a:ln>
        </c:spPr>
        <c:txPr>
          <a:bodyPr rot="0" vert="horz"/>
          <a:lstStyle/>
          <a:p>
            <a:pPr>
              <a:defRPr lang="en-US"/>
            </a:pPr>
            <a:endParaRPr lang="en-US"/>
          </a:p>
        </c:txPr>
        <c:crossAx val="356144416"/>
        <c:crosses val="autoZero"/>
        <c:crossBetween val="midCat"/>
        <c:minorUnit val="0.05"/>
      </c:valAx>
      <c:valAx>
        <c:axId val="356144416"/>
        <c:scaling>
          <c:orientation val="minMax"/>
          <c:max val="2.2000000000000002"/>
          <c:min val="1.1000000000000001"/>
        </c:scaling>
        <c:delete val="0"/>
        <c:axPos val="l"/>
        <c:majorGridlines>
          <c:spPr>
            <a:ln>
              <a:prstDash val="sysDash"/>
            </a:ln>
          </c:spPr>
        </c:majorGridlines>
        <c:title>
          <c:tx>
            <c:rich>
              <a:bodyPr/>
              <a:lstStyle/>
              <a:p>
                <a:pPr>
                  <a:defRPr lang="en-US" sz="1100"/>
                </a:pPr>
                <a:r>
                  <a:rPr lang="en-US" sz="1400"/>
                  <a:t>Peak Gain (M)</a:t>
                </a:r>
              </a:p>
            </c:rich>
          </c:tx>
          <c:overlay val="0"/>
        </c:title>
        <c:numFmt formatCode="General" sourceLinked="1"/>
        <c:majorTickMark val="none"/>
        <c:minorTickMark val="none"/>
        <c:tickLblPos val="nextTo"/>
        <c:txPr>
          <a:bodyPr rot="0" vert="horz"/>
          <a:lstStyle/>
          <a:p>
            <a:pPr>
              <a:defRPr lang="en-US" sz="1050"/>
            </a:pPr>
            <a:endParaRPr lang="en-US"/>
          </a:p>
        </c:txPr>
        <c:crossAx val="356147944"/>
        <c:crosses val="autoZero"/>
        <c:crossBetween val="midCat"/>
        <c:majorUnit val="0.1"/>
      </c:valAx>
    </c:plotArea>
    <c:legend>
      <c:legendPos val="r"/>
      <c:layout>
        <c:manualLayout>
          <c:xMode val="edge"/>
          <c:yMode val="edge"/>
          <c:x val="0.72228004489837283"/>
          <c:y val="6.6152429841624533E-2"/>
          <c:w val="0.20542127845205041"/>
          <c:h val="0.42808936712597451"/>
        </c:manualLayout>
      </c:layout>
      <c:overlay val="0"/>
      <c:txPr>
        <a:bodyPr/>
        <a:lstStyle/>
        <a:p>
          <a:pPr>
            <a:defRPr lang="en-US" sz="1400"/>
          </a:pPr>
          <a:endParaRPr lang="en-US"/>
        </a:p>
      </c:txPr>
    </c:legend>
    <c:plotVisOnly val="1"/>
    <c:dispBlanksAs val="gap"/>
    <c:showDLblsOverMax val="0"/>
  </c:chart>
  <c:printSettings>
    <c:headerFooter alignWithMargins="0"/>
    <c:pageMargins b="1" l="0.75000000000000833" r="0.75000000000000833"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632697469599873E-2"/>
          <c:y val="2.2284628834225419E-2"/>
          <c:w val="0.91549295774647887"/>
          <c:h val="0.92743247892749558"/>
        </c:manualLayout>
      </c:layout>
      <c:scatterChart>
        <c:scatterStyle val="smoothMarker"/>
        <c:varyColors val="0"/>
        <c:ser>
          <c:idx val="0"/>
          <c:order val="0"/>
          <c:tx>
            <c:strRef>
              <c:f>Sheet2!$B$26</c:f>
              <c:strCache>
                <c:ptCount val="1"/>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Sheet2!$B$27:$B$39</c:f>
              <c:numCache>
                <c:formatCode>General</c:formatCode>
                <c:ptCount val="13"/>
              </c:numCache>
            </c:numRef>
          </c:yVal>
          <c:smooth val="1"/>
          <c:extLst>
            <c:ext xmlns:c16="http://schemas.microsoft.com/office/drawing/2014/chart" uri="{C3380CC4-5D6E-409C-BE32-E72D297353CC}">
              <c16:uniqueId val="{00000000-6554-4C10-8435-3133F387B830}"/>
            </c:ext>
          </c:extLst>
        </c:ser>
        <c:ser>
          <c:idx val="1"/>
          <c:order val="1"/>
          <c:tx>
            <c:strRef>
              <c:f>Sheet2!$C$26</c:f>
              <c:strCache>
                <c:ptCount val="1"/>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Sheet2!$C$27:$C$39</c:f>
              <c:numCache>
                <c:formatCode>General</c:formatCode>
                <c:ptCount val="13"/>
              </c:numCache>
            </c:numRef>
          </c:yVal>
          <c:smooth val="1"/>
          <c:extLst>
            <c:ext xmlns:c16="http://schemas.microsoft.com/office/drawing/2014/chart" uri="{C3380CC4-5D6E-409C-BE32-E72D297353CC}">
              <c16:uniqueId val="{00000001-6554-4C10-8435-3133F387B830}"/>
            </c:ext>
          </c:extLst>
        </c:ser>
        <c:ser>
          <c:idx val="2"/>
          <c:order val="2"/>
          <c:tx>
            <c:strRef>
              <c:f>Sheet2!$D$26</c:f>
              <c:strCache>
                <c:ptCount val="1"/>
                <c:pt idx="0">
                  <c:v>m=2.5</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Sheet2!$D$27:$D$39</c:f>
              <c:numCache>
                <c:formatCode>General</c:formatCode>
                <c:ptCount val="13"/>
                <c:pt idx="1">
                  <c:v>1.2110000000000001</c:v>
                </c:pt>
                <c:pt idx="2">
                  <c:v>1.2589999999999999</c:v>
                </c:pt>
                <c:pt idx="3">
                  <c:v>1.323</c:v>
                </c:pt>
                <c:pt idx="4">
                  <c:v>1.4079999999999999</c:v>
                </c:pt>
                <c:pt idx="5">
                  <c:v>1.524</c:v>
                </c:pt>
                <c:pt idx="6">
                  <c:v>1.6830000000000001</c:v>
                </c:pt>
                <c:pt idx="7">
                  <c:v>1.905</c:v>
                </c:pt>
                <c:pt idx="8">
                  <c:v>2.23</c:v>
                </c:pt>
                <c:pt idx="9">
                  <c:v>2.7309999999999999</c:v>
                </c:pt>
                <c:pt idx="10">
                  <c:v>3.5840000000000001</c:v>
                </c:pt>
                <c:pt idx="11">
                  <c:v>5.3170000000000002</c:v>
                </c:pt>
                <c:pt idx="12">
                  <c:v>10.563000000000001</c:v>
                </c:pt>
              </c:numCache>
            </c:numRef>
          </c:yVal>
          <c:smooth val="1"/>
          <c:extLst>
            <c:ext xmlns:c16="http://schemas.microsoft.com/office/drawing/2014/chart" uri="{C3380CC4-5D6E-409C-BE32-E72D297353CC}">
              <c16:uniqueId val="{00000002-6554-4C10-8435-3133F387B830}"/>
            </c:ext>
          </c:extLst>
        </c:ser>
        <c:ser>
          <c:idx val="3"/>
          <c:order val="3"/>
          <c:tx>
            <c:strRef>
              <c:f>Sheet2!$E$26</c:f>
              <c:strCache>
                <c:ptCount val="1"/>
                <c:pt idx="0">
                  <c:v>m=3</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Sheet2!$E$27:$E$39</c:f>
              <c:numCache>
                <c:formatCode>General</c:formatCode>
                <c:ptCount val="13"/>
                <c:pt idx="1">
                  <c:v>1.117</c:v>
                </c:pt>
                <c:pt idx="2">
                  <c:v>1.1459999999999999</c:v>
                </c:pt>
                <c:pt idx="3">
                  <c:v>1.1859999999999999</c:v>
                </c:pt>
                <c:pt idx="4">
                  <c:v>1.2430000000000001</c:v>
                </c:pt>
                <c:pt idx="5">
                  <c:v>1.325</c:v>
                </c:pt>
                <c:pt idx="6">
                  <c:v>1.4419999999999999</c:v>
                </c:pt>
                <c:pt idx="7">
                  <c:v>1.6140000000000001</c:v>
                </c:pt>
                <c:pt idx="8">
                  <c:v>1.87</c:v>
                </c:pt>
                <c:pt idx="9">
                  <c:v>2.2730000000000001</c:v>
                </c:pt>
                <c:pt idx="10">
                  <c:v>2.9660000000000002</c:v>
                </c:pt>
                <c:pt idx="11">
                  <c:v>4.3819999999999997</c:v>
                </c:pt>
                <c:pt idx="12">
                  <c:v>8.6839999999999993</c:v>
                </c:pt>
              </c:numCache>
            </c:numRef>
          </c:yVal>
          <c:smooth val="1"/>
          <c:extLst>
            <c:ext xmlns:c16="http://schemas.microsoft.com/office/drawing/2014/chart" uri="{C3380CC4-5D6E-409C-BE32-E72D297353CC}">
              <c16:uniqueId val="{00000003-6554-4C10-8435-3133F387B830}"/>
            </c:ext>
          </c:extLst>
        </c:ser>
        <c:ser>
          <c:idx val="4"/>
          <c:order val="4"/>
          <c:tx>
            <c:strRef>
              <c:f>Sheet2!$F$26</c:f>
              <c:strCache>
                <c:ptCount val="1"/>
                <c:pt idx="0">
                  <c:v>m=3.5</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Sheet2!$F$27:$F$39</c:f>
              <c:numCache>
                <c:formatCode>General</c:formatCode>
                <c:ptCount val="13"/>
                <c:pt idx="1">
                  <c:v>1.0720000000000001</c:v>
                </c:pt>
                <c:pt idx="2">
                  <c:v>1.0900000000000001</c:v>
                </c:pt>
                <c:pt idx="3">
                  <c:v>1.1160000000000001</c:v>
                </c:pt>
                <c:pt idx="4">
                  <c:v>1.155</c:v>
                </c:pt>
                <c:pt idx="5">
                  <c:v>1.2130000000000001</c:v>
                </c:pt>
                <c:pt idx="6">
                  <c:v>1.302</c:v>
                </c:pt>
                <c:pt idx="7">
                  <c:v>1.4379999999999999</c:v>
                </c:pt>
                <c:pt idx="8">
                  <c:v>1.649</c:v>
                </c:pt>
                <c:pt idx="9">
                  <c:v>1.9890000000000001</c:v>
                </c:pt>
                <c:pt idx="10">
                  <c:v>2.58</c:v>
                </c:pt>
                <c:pt idx="11">
                  <c:v>3.798</c:v>
                </c:pt>
                <c:pt idx="12">
                  <c:v>7.51</c:v>
                </c:pt>
              </c:numCache>
            </c:numRef>
          </c:yVal>
          <c:smooth val="1"/>
          <c:extLst>
            <c:ext xmlns:c16="http://schemas.microsoft.com/office/drawing/2014/chart" uri="{C3380CC4-5D6E-409C-BE32-E72D297353CC}">
              <c16:uniqueId val="{00000004-6554-4C10-8435-3133F387B830}"/>
            </c:ext>
          </c:extLst>
        </c:ser>
        <c:ser>
          <c:idx val="5"/>
          <c:order val="5"/>
          <c:tx>
            <c:strRef>
              <c:f>Sheet2!$G$26</c:f>
              <c:strCache>
                <c:ptCount val="1"/>
                <c:pt idx="0">
                  <c:v>m=4</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Sheet2!$G$27:$G$39</c:f>
              <c:numCache>
                <c:formatCode>General</c:formatCode>
                <c:ptCount val="13"/>
                <c:pt idx="1">
                  <c:v>1.048</c:v>
                </c:pt>
                <c:pt idx="2">
                  <c:v>1.06</c:v>
                </c:pt>
                <c:pt idx="3">
                  <c:v>1.0780000000000001</c:v>
                </c:pt>
                <c:pt idx="4">
                  <c:v>1.1040000000000001</c:v>
                </c:pt>
                <c:pt idx="5">
                  <c:v>1.145</c:v>
                </c:pt>
                <c:pt idx="6">
                  <c:v>1.212</c:v>
                </c:pt>
                <c:pt idx="7">
                  <c:v>1.3220000000000001</c:v>
                </c:pt>
                <c:pt idx="8">
                  <c:v>1.5</c:v>
                </c:pt>
                <c:pt idx="9">
                  <c:v>1.794</c:v>
                </c:pt>
                <c:pt idx="10">
                  <c:v>2.3140000000000001</c:v>
                </c:pt>
                <c:pt idx="11">
                  <c:v>3.3929999999999998</c:v>
                </c:pt>
                <c:pt idx="12">
                  <c:v>6.6959999999999997</c:v>
                </c:pt>
              </c:numCache>
            </c:numRef>
          </c:yVal>
          <c:smooth val="1"/>
          <c:extLst>
            <c:ext xmlns:c16="http://schemas.microsoft.com/office/drawing/2014/chart" uri="{C3380CC4-5D6E-409C-BE32-E72D297353CC}">
              <c16:uniqueId val="{00000005-6554-4C10-8435-3133F387B830}"/>
            </c:ext>
          </c:extLst>
        </c:ser>
        <c:ser>
          <c:idx val="6"/>
          <c:order val="6"/>
          <c:tx>
            <c:strRef>
              <c:f>Sheet2!$H$26</c:f>
              <c:strCache>
                <c:ptCount val="1"/>
                <c:pt idx="0">
                  <c:v>m=4.5</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Sheet2!$H$27:$H$39</c:f>
              <c:numCache>
                <c:formatCode>General</c:formatCode>
                <c:ptCount val="13"/>
                <c:pt idx="1">
                  <c:v>1.0349999999999999</c:v>
                </c:pt>
                <c:pt idx="2">
                  <c:v>1.0429999999999999</c:v>
                </c:pt>
                <c:pt idx="3">
                  <c:v>1.0549999999999999</c:v>
                </c:pt>
                <c:pt idx="4">
                  <c:v>1.073</c:v>
                </c:pt>
                <c:pt idx="5">
                  <c:v>1.103</c:v>
                </c:pt>
                <c:pt idx="6">
                  <c:v>1.153</c:v>
                </c:pt>
                <c:pt idx="7">
                  <c:v>1.2410000000000001</c:v>
                </c:pt>
                <c:pt idx="8">
                  <c:v>1.393</c:v>
                </c:pt>
                <c:pt idx="9">
                  <c:v>1.6519999999999999</c:v>
                </c:pt>
                <c:pt idx="10">
                  <c:v>2.1179999999999999</c:v>
                </c:pt>
                <c:pt idx="11">
                  <c:v>3.0939999999999999</c:v>
                </c:pt>
                <c:pt idx="12">
                  <c:v>6.0919999999999996</c:v>
                </c:pt>
              </c:numCache>
            </c:numRef>
          </c:yVal>
          <c:smooth val="1"/>
          <c:extLst>
            <c:ext xmlns:c16="http://schemas.microsoft.com/office/drawing/2014/chart" uri="{C3380CC4-5D6E-409C-BE32-E72D297353CC}">
              <c16:uniqueId val="{00000006-6554-4C10-8435-3133F387B830}"/>
            </c:ext>
          </c:extLst>
        </c:ser>
        <c:ser>
          <c:idx val="7"/>
          <c:order val="7"/>
          <c:tx>
            <c:strRef>
              <c:f>Sheet2!$I$26</c:f>
              <c:strCache>
                <c:ptCount val="1"/>
                <c:pt idx="0">
                  <c:v>m=5</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Sheet2!$I$27:$I$39</c:f>
              <c:numCache>
                <c:formatCode>General</c:formatCode>
                <c:ptCount val="13"/>
                <c:pt idx="1">
                  <c:v>1.026</c:v>
                </c:pt>
                <c:pt idx="2">
                  <c:v>1.032</c:v>
                </c:pt>
                <c:pt idx="3">
                  <c:v>1.0409999999999999</c:v>
                </c:pt>
                <c:pt idx="4">
                  <c:v>1.054</c:v>
                </c:pt>
                <c:pt idx="5">
                  <c:v>1.075</c:v>
                </c:pt>
                <c:pt idx="6">
                  <c:v>1.113</c:v>
                </c:pt>
                <c:pt idx="7">
                  <c:v>1.1830000000000001</c:v>
                </c:pt>
                <c:pt idx="8">
                  <c:v>1.3120000000000001</c:v>
                </c:pt>
                <c:pt idx="9">
                  <c:v>1.5429999999999999</c:v>
                </c:pt>
                <c:pt idx="10">
                  <c:v>1.9670000000000001</c:v>
                </c:pt>
                <c:pt idx="11">
                  <c:v>2.8610000000000002</c:v>
                </c:pt>
                <c:pt idx="12">
                  <c:v>5.6219999999999999</c:v>
                </c:pt>
              </c:numCache>
            </c:numRef>
          </c:yVal>
          <c:smooth val="1"/>
          <c:extLst>
            <c:ext xmlns:c16="http://schemas.microsoft.com/office/drawing/2014/chart" uri="{C3380CC4-5D6E-409C-BE32-E72D297353CC}">
              <c16:uniqueId val="{00000007-6554-4C10-8435-3133F387B830}"/>
            </c:ext>
          </c:extLst>
        </c:ser>
        <c:ser>
          <c:idx val="8"/>
          <c:order val="8"/>
          <c:tx>
            <c:strRef>
              <c:f>Sheet2!$J$26</c:f>
              <c:strCache>
                <c:ptCount val="1"/>
                <c:pt idx="0">
                  <c:v>m=6</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Sheet2!$J$27:$J$39</c:f>
              <c:numCache>
                <c:formatCode>General</c:formatCode>
                <c:ptCount val="13"/>
                <c:pt idx="1">
                  <c:v>1.016</c:v>
                </c:pt>
                <c:pt idx="2">
                  <c:v>1.02</c:v>
                </c:pt>
                <c:pt idx="3">
                  <c:v>1.0249999999999999</c:v>
                </c:pt>
                <c:pt idx="4">
                  <c:v>1.032</c:v>
                </c:pt>
                <c:pt idx="5">
                  <c:v>1.044</c:v>
                </c:pt>
                <c:pt idx="6">
                  <c:v>1.0660000000000001</c:v>
                </c:pt>
                <c:pt idx="7">
                  <c:v>1.1100000000000001</c:v>
                </c:pt>
                <c:pt idx="8">
                  <c:v>1.202</c:v>
                </c:pt>
                <c:pt idx="9">
                  <c:v>1.3879999999999999</c:v>
                </c:pt>
                <c:pt idx="10">
                  <c:v>1.7470000000000001</c:v>
                </c:pt>
                <c:pt idx="11">
                  <c:v>2.5219999999999998</c:v>
                </c:pt>
                <c:pt idx="12">
                  <c:v>4.9340000000000002</c:v>
                </c:pt>
              </c:numCache>
            </c:numRef>
          </c:yVal>
          <c:smooth val="1"/>
          <c:extLst>
            <c:ext xmlns:c16="http://schemas.microsoft.com/office/drawing/2014/chart" uri="{C3380CC4-5D6E-409C-BE32-E72D297353CC}">
              <c16:uniqueId val="{00000008-6554-4C10-8435-3133F387B830}"/>
            </c:ext>
          </c:extLst>
        </c:ser>
        <c:ser>
          <c:idx val="9"/>
          <c:order val="9"/>
          <c:tx>
            <c:strRef>
              <c:f>Sheet2!$K$26</c:f>
              <c:strCache>
                <c:ptCount val="1"/>
                <c:pt idx="0">
                  <c:v>m=7</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Sheet2!$K$27:$K$39</c:f>
              <c:numCache>
                <c:formatCode>General</c:formatCode>
                <c:ptCount val="13"/>
                <c:pt idx="1">
                  <c:v>1.0109999999999999</c:v>
                </c:pt>
                <c:pt idx="2">
                  <c:v>1.0129999999999999</c:v>
                </c:pt>
                <c:pt idx="3">
                  <c:v>1.0169999999999999</c:v>
                </c:pt>
                <c:pt idx="4">
                  <c:v>1.0209999999999999</c:v>
                </c:pt>
                <c:pt idx="5">
                  <c:v>1.0289999999999999</c:v>
                </c:pt>
                <c:pt idx="6">
                  <c:v>1.042</c:v>
                </c:pt>
                <c:pt idx="7">
                  <c:v>1.07</c:v>
                </c:pt>
                <c:pt idx="8">
                  <c:v>1.1339999999999999</c:v>
                </c:pt>
                <c:pt idx="9">
                  <c:v>1.2829999999999999</c:v>
                </c:pt>
                <c:pt idx="10">
                  <c:v>1.5940000000000001</c:v>
                </c:pt>
                <c:pt idx="11">
                  <c:v>2.282</c:v>
                </c:pt>
                <c:pt idx="12">
                  <c:v>4.4470000000000001</c:v>
                </c:pt>
              </c:numCache>
            </c:numRef>
          </c:yVal>
          <c:smooth val="1"/>
          <c:extLst>
            <c:ext xmlns:c16="http://schemas.microsoft.com/office/drawing/2014/chart" uri="{C3380CC4-5D6E-409C-BE32-E72D297353CC}">
              <c16:uniqueId val="{00000009-6554-4C10-8435-3133F387B830}"/>
            </c:ext>
          </c:extLst>
        </c:ser>
        <c:ser>
          <c:idx val="10"/>
          <c:order val="10"/>
          <c:tx>
            <c:strRef>
              <c:f>Sheet2!$L$26</c:f>
              <c:strCache>
                <c:ptCount val="1"/>
                <c:pt idx="0">
                  <c:v>m=8</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Sheet2!$L$27:$L$39</c:f>
              <c:numCache>
                <c:formatCode>General</c:formatCode>
                <c:ptCount val="13"/>
                <c:pt idx="1">
                  <c:v>1.008</c:v>
                </c:pt>
                <c:pt idx="2">
                  <c:v>1.01</c:v>
                </c:pt>
                <c:pt idx="3">
                  <c:v>1.012</c:v>
                </c:pt>
                <c:pt idx="4">
                  <c:v>1.0149999999999999</c:v>
                </c:pt>
                <c:pt idx="5">
                  <c:v>1.02</c:v>
                </c:pt>
                <c:pt idx="6">
                  <c:v>1.0289999999999999</c:v>
                </c:pt>
                <c:pt idx="7">
                  <c:v>1.0469999999999999</c:v>
                </c:pt>
                <c:pt idx="8">
                  <c:v>1.091</c:v>
                </c:pt>
                <c:pt idx="9">
                  <c:v>1.2090000000000001</c:v>
                </c:pt>
                <c:pt idx="10">
                  <c:v>1.4810000000000001</c:v>
                </c:pt>
                <c:pt idx="11">
                  <c:v>2.1030000000000002</c:v>
                </c:pt>
                <c:pt idx="12">
                  <c:v>4.08</c:v>
                </c:pt>
              </c:numCache>
            </c:numRef>
          </c:yVal>
          <c:smooth val="1"/>
          <c:extLst>
            <c:ext xmlns:c16="http://schemas.microsoft.com/office/drawing/2014/chart" uri="{C3380CC4-5D6E-409C-BE32-E72D297353CC}">
              <c16:uniqueId val="{0000000A-6554-4C10-8435-3133F387B830}"/>
            </c:ext>
          </c:extLst>
        </c:ser>
        <c:ser>
          <c:idx val="11"/>
          <c:order val="11"/>
          <c:tx>
            <c:strRef>
              <c:f>Sheet2!$M$26</c:f>
              <c:strCache>
                <c:ptCount val="1"/>
                <c:pt idx="0">
                  <c:v>m=9</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Sheet2!$M$27:$M$39</c:f>
              <c:numCache>
                <c:formatCode>General</c:formatCode>
                <c:ptCount val="13"/>
                <c:pt idx="1">
                  <c:v>1.006</c:v>
                </c:pt>
                <c:pt idx="2">
                  <c:v>1.0069999999999999</c:v>
                </c:pt>
                <c:pt idx="3">
                  <c:v>1.0089999999999999</c:v>
                </c:pt>
                <c:pt idx="4">
                  <c:v>1.0109999999999999</c:v>
                </c:pt>
                <c:pt idx="5">
                  <c:v>1.0149999999999999</c:v>
                </c:pt>
                <c:pt idx="6">
                  <c:v>1.0209999999999999</c:v>
                </c:pt>
                <c:pt idx="7">
                  <c:v>1.0329999999999999</c:v>
                </c:pt>
                <c:pt idx="8">
                  <c:v>1.0629999999999999</c:v>
                </c:pt>
                <c:pt idx="9">
                  <c:v>1.155</c:v>
                </c:pt>
                <c:pt idx="10">
                  <c:v>1.393</c:v>
                </c:pt>
                <c:pt idx="11">
                  <c:v>1.9630000000000001</c:v>
                </c:pt>
                <c:pt idx="12">
                  <c:v>3.79</c:v>
                </c:pt>
              </c:numCache>
            </c:numRef>
          </c:yVal>
          <c:smooth val="1"/>
          <c:extLst>
            <c:ext xmlns:c16="http://schemas.microsoft.com/office/drawing/2014/chart" uri="{C3380CC4-5D6E-409C-BE32-E72D297353CC}">
              <c16:uniqueId val="{0000000B-6554-4C10-8435-3133F387B830}"/>
            </c:ext>
          </c:extLst>
        </c:ser>
        <c:ser>
          <c:idx val="12"/>
          <c:order val="12"/>
          <c:tx>
            <c:strRef>
              <c:f>Sheet2!$N$26</c:f>
              <c:strCache>
                <c:ptCount val="1"/>
                <c:pt idx="0">
                  <c:v>m=10</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Sheet2!$N$27:$N$39</c:f>
              <c:numCache>
                <c:formatCode>General</c:formatCode>
                <c:ptCount val="13"/>
                <c:pt idx="1">
                  <c:v>1.0049999999999999</c:v>
                </c:pt>
                <c:pt idx="2">
                  <c:v>1.006</c:v>
                </c:pt>
                <c:pt idx="3">
                  <c:v>1.0069999999999999</c:v>
                </c:pt>
                <c:pt idx="4">
                  <c:v>1.0089999999999999</c:v>
                </c:pt>
                <c:pt idx="5">
                  <c:v>1.012</c:v>
                </c:pt>
                <c:pt idx="6">
                  <c:v>1.016</c:v>
                </c:pt>
                <c:pt idx="7">
                  <c:v>1.0249999999999999</c:v>
                </c:pt>
                <c:pt idx="8">
                  <c:v>1.046</c:v>
                </c:pt>
                <c:pt idx="9">
                  <c:v>1.115</c:v>
                </c:pt>
                <c:pt idx="10">
                  <c:v>1.3240000000000001</c:v>
                </c:pt>
                <c:pt idx="11">
                  <c:v>1.849</c:v>
                </c:pt>
                <c:pt idx="12">
                  <c:v>3.5569999999999999</c:v>
                </c:pt>
              </c:numCache>
            </c:numRef>
          </c:yVal>
          <c:smooth val="1"/>
          <c:extLst>
            <c:ext xmlns:c16="http://schemas.microsoft.com/office/drawing/2014/chart" uri="{C3380CC4-5D6E-409C-BE32-E72D297353CC}">
              <c16:uniqueId val="{0000000C-6554-4C10-8435-3133F387B830}"/>
            </c:ext>
          </c:extLst>
        </c:ser>
        <c:ser>
          <c:idx val="13"/>
          <c:order val="13"/>
          <c:tx>
            <c:strRef>
              <c:f>Sheet2!$O$26</c:f>
              <c:strCache>
                <c:ptCount val="1"/>
                <c:pt idx="0">
                  <c:v>m=12</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Sheet2!$O$27:$O$39</c:f>
              <c:numCache>
                <c:formatCode>General</c:formatCode>
                <c:ptCount val="13"/>
                <c:pt idx="1">
                  <c:v>1.0029999999999999</c:v>
                </c:pt>
                <c:pt idx="2">
                  <c:v>1.004</c:v>
                </c:pt>
                <c:pt idx="3">
                  <c:v>1.0049999999999999</c:v>
                </c:pt>
                <c:pt idx="4">
                  <c:v>1.006</c:v>
                </c:pt>
                <c:pt idx="5">
                  <c:v>1.008</c:v>
                </c:pt>
                <c:pt idx="6">
                  <c:v>1.01</c:v>
                </c:pt>
                <c:pt idx="7">
                  <c:v>1.0149999999999999</c:v>
                </c:pt>
                <c:pt idx="8">
                  <c:v>1.0269999999999999</c:v>
                </c:pt>
                <c:pt idx="9">
                  <c:v>1.0649999999999999</c:v>
                </c:pt>
                <c:pt idx="10">
                  <c:v>1.2230000000000001</c:v>
                </c:pt>
                <c:pt idx="11">
                  <c:v>1.677</c:v>
                </c:pt>
                <c:pt idx="12">
                  <c:v>3.1970000000000001</c:v>
                </c:pt>
              </c:numCache>
            </c:numRef>
          </c:yVal>
          <c:smooth val="1"/>
          <c:extLst>
            <c:ext xmlns:c16="http://schemas.microsoft.com/office/drawing/2014/chart" uri="{C3380CC4-5D6E-409C-BE32-E72D297353CC}">
              <c16:uniqueId val="{0000000D-6554-4C10-8435-3133F387B830}"/>
            </c:ext>
          </c:extLst>
        </c:ser>
        <c:ser>
          <c:idx val="14"/>
          <c:order val="14"/>
          <c:tx>
            <c:strRef>
              <c:f>Sheet2!$P$26</c:f>
              <c:strCache>
                <c:ptCount val="1"/>
                <c:pt idx="0">
                  <c:v>m=14</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Sheet2!$P$27:$P$39</c:f>
              <c:numCache>
                <c:formatCode>General</c:formatCode>
                <c:ptCount val="13"/>
                <c:pt idx="1">
                  <c:v>1.002</c:v>
                </c:pt>
                <c:pt idx="2">
                  <c:v>1.0029999999999999</c:v>
                </c:pt>
                <c:pt idx="3">
                  <c:v>1.0029999999999999</c:v>
                </c:pt>
                <c:pt idx="4">
                  <c:v>1.004</c:v>
                </c:pt>
                <c:pt idx="5">
                  <c:v>1.0049999999999999</c:v>
                </c:pt>
                <c:pt idx="6">
                  <c:v>1.0069999999999999</c:v>
                </c:pt>
                <c:pt idx="7">
                  <c:v>1.0109999999999999</c:v>
                </c:pt>
                <c:pt idx="8">
                  <c:v>1.0169999999999999</c:v>
                </c:pt>
                <c:pt idx="9">
                  <c:v>1.0389999999999999</c:v>
                </c:pt>
                <c:pt idx="10">
                  <c:v>1.153</c:v>
                </c:pt>
                <c:pt idx="11">
                  <c:v>1.55</c:v>
                </c:pt>
                <c:pt idx="12">
                  <c:v>2.9289999999999998</c:v>
                </c:pt>
              </c:numCache>
            </c:numRef>
          </c:yVal>
          <c:smooth val="1"/>
          <c:extLst>
            <c:ext xmlns:c16="http://schemas.microsoft.com/office/drawing/2014/chart" uri="{C3380CC4-5D6E-409C-BE32-E72D297353CC}">
              <c16:uniqueId val="{0000000E-6554-4C10-8435-3133F387B830}"/>
            </c:ext>
          </c:extLst>
        </c:ser>
        <c:ser>
          <c:idx val="15"/>
          <c:order val="15"/>
          <c:tx>
            <c:strRef>
              <c:f>Sheet2!$Q$26</c:f>
              <c:strCache>
                <c:ptCount val="1"/>
                <c:pt idx="0">
                  <c:v>m=16</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Sheet2!$Q$27:$Q$39</c:f>
              <c:numCache>
                <c:formatCode>General</c:formatCode>
                <c:ptCount val="13"/>
                <c:pt idx="1">
                  <c:v>1.002</c:v>
                </c:pt>
                <c:pt idx="2">
                  <c:v>1.002</c:v>
                </c:pt>
                <c:pt idx="3">
                  <c:v>1.002</c:v>
                </c:pt>
                <c:pt idx="4">
                  <c:v>1.0029999999999999</c:v>
                </c:pt>
                <c:pt idx="5">
                  <c:v>1.004</c:v>
                </c:pt>
                <c:pt idx="6">
                  <c:v>1.0049999999999999</c:v>
                </c:pt>
                <c:pt idx="7">
                  <c:v>1.008</c:v>
                </c:pt>
                <c:pt idx="8">
                  <c:v>1.012</c:v>
                </c:pt>
                <c:pt idx="9">
                  <c:v>1.0249999999999999</c:v>
                </c:pt>
                <c:pt idx="10">
                  <c:v>1.105</c:v>
                </c:pt>
                <c:pt idx="11">
                  <c:v>1.4530000000000001</c:v>
                </c:pt>
                <c:pt idx="12">
                  <c:v>2.7210000000000001</c:v>
                </c:pt>
              </c:numCache>
            </c:numRef>
          </c:yVal>
          <c:smooth val="1"/>
          <c:extLst>
            <c:ext xmlns:c16="http://schemas.microsoft.com/office/drawing/2014/chart" uri="{C3380CC4-5D6E-409C-BE32-E72D297353CC}">
              <c16:uniqueId val="{0000000F-6554-4C10-8435-3133F387B830}"/>
            </c:ext>
          </c:extLst>
        </c:ser>
        <c:dLbls>
          <c:showLegendKey val="0"/>
          <c:showVal val="0"/>
          <c:showCatName val="0"/>
          <c:showSerName val="0"/>
          <c:showPercent val="0"/>
          <c:showBubbleSize val="0"/>
        </c:dLbls>
        <c:axId val="356148336"/>
        <c:axId val="356149120"/>
      </c:scatterChart>
      <c:valAx>
        <c:axId val="356148336"/>
        <c:scaling>
          <c:orientation val="minMax"/>
          <c:max val="1"/>
          <c:min val="0.1"/>
        </c:scaling>
        <c:delete val="0"/>
        <c:axPos val="b"/>
        <c:majorGridlines>
          <c:spPr>
            <a:ln>
              <a:prstDash val="sysDash"/>
            </a:ln>
          </c:spPr>
        </c:majorGridlines>
        <c:numFmt formatCode="General" sourceLinked="1"/>
        <c:majorTickMark val="out"/>
        <c:minorTickMark val="none"/>
        <c:tickLblPos val="nextTo"/>
        <c:txPr>
          <a:bodyPr/>
          <a:lstStyle/>
          <a:p>
            <a:pPr>
              <a:defRPr lang="en-US"/>
            </a:pPr>
            <a:endParaRPr lang="en-US"/>
          </a:p>
        </c:txPr>
        <c:crossAx val="356149120"/>
        <c:crosses val="autoZero"/>
        <c:crossBetween val="midCat"/>
        <c:majorUnit val="0.1"/>
      </c:valAx>
      <c:valAx>
        <c:axId val="356149120"/>
        <c:scaling>
          <c:orientation val="minMax"/>
          <c:max val="2"/>
          <c:min val="1"/>
        </c:scaling>
        <c:delete val="0"/>
        <c:axPos val="l"/>
        <c:majorGridlines/>
        <c:numFmt formatCode="General" sourceLinked="1"/>
        <c:majorTickMark val="out"/>
        <c:minorTickMark val="none"/>
        <c:tickLblPos val="nextTo"/>
        <c:txPr>
          <a:bodyPr/>
          <a:lstStyle/>
          <a:p>
            <a:pPr>
              <a:defRPr lang="en-US"/>
            </a:pPr>
            <a:endParaRPr lang="en-US"/>
          </a:p>
        </c:txPr>
        <c:crossAx val="356148336"/>
        <c:crosses val="autoZero"/>
        <c:crossBetween val="midCat"/>
      </c:valAx>
    </c:plotArea>
    <c:legend>
      <c:legendPos val="r"/>
      <c:legendEntry>
        <c:idx val="0"/>
        <c:delete val="1"/>
      </c:legendEntry>
      <c:legendEntry>
        <c:idx val="1"/>
        <c:delete val="1"/>
      </c:legendEntry>
      <c:layout>
        <c:manualLayout>
          <c:xMode val="edge"/>
          <c:yMode val="edge"/>
          <c:x val="0.65765435238320558"/>
          <c:y val="8.1177484120056501E-2"/>
          <c:w val="0.10043720636546996"/>
          <c:h val="0.50813638189052213"/>
        </c:manualLayout>
      </c:layout>
      <c:overlay val="0"/>
      <c:spPr>
        <a:solidFill>
          <a:schemeClr val="bg1"/>
        </a:solidFill>
        <a:ln>
          <a:solidFill>
            <a:schemeClr val="accent1"/>
          </a:solidFill>
        </a:ln>
      </c:spPr>
      <c:txPr>
        <a:bodyPr/>
        <a:lstStyle/>
        <a:p>
          <a:pPr>
            <a:defRPr lang="en-US"/>
          </a:pPr>
          <a:endParaRPr lang="en-US"/>
        </a:p>
      </c:txPr>
    </c:legend>
    <c:plotVisOnly val="1"/>
    <c:dispBlanksAs val="gap"/>
    <c:showDLblsOverMax val="0"/>
  </c:chart>
  <c:printSettings>
    <c:headerFooter/>
    <c:pageMargins b="0.75000000000000711" l="0.70000000000000062" r="0.70000000000000062" t="0.750000000000007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38370203724552"/>
          <c:y val="2.8856451423104276E-2"/>
          <c:w val="0.82827157926013961"/>
          <c:h val="0.90603203839286151"/>
        </c:manualLayout>
      </c:layout>
      <c:scatterChart>
        <c:scatterStyle val="smoothMarker"/>
        <c:varyColors val="0"/>
        <c:ser>
          <c:idx val="0"/>
          <c:order val="0"/>
          <c:tx>
            <c:strRef>
              <c:f>Sheet3!$C$6</c:f>
              <c:strCache>
                <c:ptCount val="1"/>
                <c:pt idx="0">
                  <c:v>100% load</c:v>
                </c:pt>
              </c:strCache>
            </c:strRef>
          </c:tx>
          <c:marker>
            <c:symbol val="none"/>
          </c:marker>
          <c:xVal>
            <c:numRef>
              <c:f>Sheet3!$A$8:$A$110</c:f>
              <c:numCache>
                <c:formatCode>#,##0.00</c:formatCode>
                <c:ptCount val="103"/>
                <c:pt idx="0">
                  <c:v>189.50963918874072</c:v>
                </c:pt>
                <c:pt idx="1">
                  <c:v>193.03288643089428</c:v>
                </c:pt>
                <c:pt idx="2">
                  <c:v>196.62163572973731</c:v>
                </c:pt>
                <c:pt idx="3">
                  <c:v>200.27710485942407</c:v>
                </c:pt>
                <c:pt idx="4">
                  <c:v>204.00053423422068</c:v>
                </c:pt>
                <c:pt idx="5">
                  <c:v>207.79318732941624</c:v>
                </c:pt>
                <c:pt idx="6">
                  <c:v>211.65635111005921</c:v>
                </c:pt>
                <c:pt idx="7">
                  <c:v>215.59133646766472</c:v>
                </c:pt>
                <c:pt idx="8">
                  <c:v>219.59947866504075</c:v>
                </c:pt>
                <c:pt idx="9">
                  <c:v>223.68213778938429</c:v>
                </c:pt>
                <c:pt idx="10">
                  <c:v>227.84069921380117</c:v>
                </c:pt>
                <c:pt idx="11">
                  <c:v>232.07657406740626</c:v>
                </c:pt>
                <c:pt idx="12">
                  <c:v>236.39119971416341</c:v>
                </c:pt>
                <c:pt idx="13">
                  <c:v>240.78604024062767</c:v>
                </c:pt>
                <c:pt idx="14">
                  <c:v>245.26258695275538</c:v>
                </c:pt>
                <c:pt idx="15">
                  <c:v>249.82235888195063</c:v>
                </c:pt>
                <c:pt idx="16">
                  <c:v>254.46690330051982</c:v>
                </c:pt>
                <c:pt idx="17">
                  <c:v>259.19779624670923</c:v>
                </c:pt>
                <c:pt idx="18">
                  <c:v>264.01664305950374</c:v>
                </c:pt>
                <c:pt idx="19">
                  <c:v>268.92507892336823</c:v>
                </c:pt>
                <c:pt idx="20">
                  <c:v>273.92476942311657</c:v>
                </c:pt>
                <c:pt idx="21">
                  <c:v>279.0174111090962</c:v>
                </c:pt>
                <c:pt idx="22">
                  <c:v>284.20473207288046</c:v>
                </c:pt>
                <c:pt idx="23">
                  <c:v>289.4884925336637</c:v>
                </c:pt>
                <c:pt idx="24">
                  <c:v>294.87048543555835</c:v>
                </c:pt>
                <c:pt idx="25">
                  <c:v>300.35253705599661</c:v>
                </c:pt>
                <c:pt idx="26">
                  <c:v>305.93650762544314</c:v>
                </c:pt>
                <c:pt idx="27">
                  <c:v>311.62429195862904</c:v>
                </c:pt>
                <c:pt idx="28">
                  <c:v>317.41782009752131</c:v>
                </c:pt>
                <c:pt idx="29">
                  <c:v>323.31905796624619</c:v>
                </c:pt>
                <c:pt idx="30">
                  <c:v>329.33000803818817</c:v>
                </c:pt>
                <c:pt idx="31">
                  <c:v>335.45271001549156</c:v>
                </c:pt>
                <c:pt idx="32">
                  <c:v>341.68924152119467</c:v>
                </c:pt>
                <c:pt idx="33">
                  <c:v>348.04171880423206</c:v>
                </c:pt>
                <c:pt idx="34">
                  <c:v>354.51229745754335</c:v>
                </c:pt>
                <c:pt idx="35">
                  <c:v>361.10317314953306</c:v>
                </c:pt>
                <c:pt idx="36">
                  <c:v>367.81658236912898</c:v>
                </c:pt>
                <c:pt idx="37">
                  <c:v>374.65480318469247</c:v>
                </c:pt>
                <c:pt idx="38">
                  <c:v>381.62015601703786</c:v>
                </c:pt>
                <c:pt idx="39">
                  <c:v>388.71500442682321</c:v>
                </c:pt>
                <c:pt idx="40">
                  <c:v>395.94175591658006</c:v>
                </c:pt>
                <c:pt idx="41">
                  <c:v>403.30286274765365</c:v>
                </c:pt>
                <c:pt idx="42">
                  <c:v>410.80082277233151</c:v>
                </c:pt>
                <c:pt idx="43">
                  <c:v>418.43818028144244</c:v>
                </c:pt>
                <c:pt idx="44">
                  <c:v>426.21752686771327</c:v>
                </c:pt>
                <c:pt idx="45">
                  <c:v>434.14150230517691</c:v>
                </c:pt>
                <c:pt idx="46">
                  <c:v>442.21279544492972</c:v>
                </c:pt>
                <c:pt idx="47">
                  <c:v>450.43414512754219</c:v>
                </c:pt>
                <c:pt idx="48">
                  <c:v>458.80834111243274</c:v>
                </c:pt>
                <c:pt idx="49">
                  <c:v>467.3382250245196</c:v>
                </c:pt>
                <c:pt idx="50">
                  <c:v>476.02669131847261</c:v>
                </c:pt>
                <c:pt idx="51">
                  <c:v>484.87668826089163</c:v>
                </c:pt>
                <c:pt idx="52">
                  <c:v>493.89121893074491</c:v>
                </c:pt>
                <c:pt idx="53">
                  <c:v>503.07334223840718</c:v>
                </c:pt>
                <c:pt idx="54">
                  <c:v>512.4261739636429</c:v>
                </c:pt>
                <c:pt idx="55">
                  <c:v>521.95288781288741</c:v>
                </c:pt>
                <c:pt idx="56">
                  <c:v>531.65671649618378</c:v>
                </c:pt>
                <c:pt idx="57">
                  <c:v>541.54095282414187</c:v>
                </c:pt>
                <c:pt idx="58">
                  <c:v>551.60895082529169</c:v>
                </c:pt>
                <c:pt idx="59">
                  <c:v>561.86412688420899</c:v>
                </c:pt>
                <c:pt idx="60">
                  <c:v>572.30996090080089</c:v>
                </c:pt>
                <c:pt idx="61">
                  <c:v>582.94999747114412</c:v>
                </c:pt>
                <c:pt idx="62">
                  <c:v>593.78784709027661</c:v>
                </c:pt>
                <c:pt idx="63">
                  <c:v>604.82718737735058</c:v>
                </c:pt>
                <c:pt idx="64">
                  <c:v>616.071764323563</c:v>
                </c:pt>
                <c:pt idx="65">
                  <c:v>627.5253935632868</c:v>
                </c:pt>
                <c:pt idx="66">
                  <c:v>639.19196166883432</c:v>
                </c:pt>
                <c:pt idx="67">
                  <c:v>651.07542746929187</c:v>
                </c:pt>
                <c:pt idx="68">
                  <c:v>663.17982339387345</c:v>
                </c:pt>
                <c:pt idx="69">
                  <c:v>675.50925684024969</c:v>
                </c:pt>
                <c:pt idx="70">
                  <c:v>688.06791156831491</c:v>
                </c:pt>
                <c:pt idx="71">
                  <c:v>700.8600491198672</c:v>
                </c:pt>
                <c:pt idx="72">
                  <c:v>713.89001026468202</c:v>
                </c:pt>
                <c:pt idx="73">
                  <c:v>727.16221647347015</c:v>
                </c:pt>
                <c:pt idx="74">
                  <c:v>740.68117141822017</c:v>
                </c:pt>
                <c:pt idx="75">
                  <c:v>754.4514625004341</c:v>
                </c:pt>
                <c:pt idx="76">
                  <c:v>768.47776240777569</c:v>
                </c:pt>
                <c:pt idx="77">
                  <c:v>782.76483069965809</c:v>
                </c:pt>
                <c:pt idx="78">
                  <c:v>797.31751542231052</c:v>
                </c:pt>
                <c:pt idx="79">
                  <c:v>812.14075475387097</c:v>
                </c:pt>
                <c:pt idx="80">
                  <c:v>827.23957868006357</c:v>
                </c:pt>
                <c:pt idx="81">
                  <c:v>842.61911070102883</c:v>
                </c:pt>
                <c:pt idx="82">
                  <c:v>858.28456956988646</c:v>
                </c:pt>
                <c:pt idx="83">
                  <c:v>874.24127106362084</c:v>
                </c:pt>
                <c:pt idx="84">
                  <c:v>890.49462978688894</c:v>
                </c:pt>
                <c:pt idx="85">
                  <c:v>907.05016100936416</c:v>
                </c:pt>
                <c:pt idx="86">
                  <c:v>923.91348253723845</c:v>
                </c:pt>
                <c:pt idx="87">
                  <c:v>941.09031661951883</c:v>
                </c:pt>
                <c:pt idx="88">
                  <c:v>958.58649188976403</c:v>
                </c:pt>
                <c:pt idx="89">
                  <c:v>976.40794534392114</c:v>
                </c:pt>
                <c:pt idx="90">
                  <c:v>994.56072435493286</c:v>
                </c:pt>
                <c:pt idx="91">
                  <c:v>1013.050988724799</c:v>
                </c:pt>
                <c:pt idx="92">
                  <c:v>1031.8850127747885</c:v>
                </c:pt>
                <c:pt idx="93">
                  <c:v>1051.0691874745119</c:v>
                </c:pt>
                <c:pt idx="94">
                  <c:v>1070.6100226105759</c:v>
                </c:pt>
                <c:pt idx="95">
                  <c:v>1090.5141489955561</c:v>
                </c:pt>
                <c:pt idx="96">
                  <c:v>1110.7883207180375</c:v>
                </c:pt>
                <c:pt idx="97">
                  <c:v>1131.4394174344875</c:v>
                </c:pt>
                <c:pt idx="98">
                  <c:v>1152.474446703736</c:v>
                </c:pt>
                <c:pt idx="99">
                  <c:v>1173.9005463648589</c:v>
                </c:pt>
                <c:pt idx="100">
                  <c:v>1195.7249869592679</c:v>
                </c:pt>
                <c:pt idx="101">
                  <c:v>1217.9551741978314</c:v>
                </c:pt>
                <c:pt idx="102">
                  <c:v>1240.5986514738629</c:v>
                </c:pt>
              </c:numCache>
            </c:numRef>
          </c:xVal>
          <c:yVal>
            <c:numRef>
              <c:f>Sheet3!$C$8:$C$110</c:f>
              <c:numCache>
                <c:formatCode>0.00</c:formatCode>
                <c:ptCount val="103"/>
                <c:pt idx="0">
                  <c:v>1.4414255915912506</c:v>
                </c:pt>
                <c:pt idx="1">
                  <c:v>1.4526643595537483</c:v>
                </c:pt>
                <c:pt idx="2">
                  <c:v>1.46033657814769</c:v>
                </c:pt>
                <c:pt idx="3">
                  <c:v>1.4646457313427574</c:v>
                </c:pt>
                <c:pt idx="4">
                  <c:v>1.4658500014651843</c:v>
                </c:pt>
                <c:pt idx="5">
                  <c:v>1.4642455219480026</c:v>
                </c:pt>
                <c:pt idx="6">
                  <c:v>1.460150157660153</c:v>
                </c:pt>
                <c:pt idx="7">
                  <c:v>1.453888975967226</c:v>
                </c:pt>
                <c:pt idx="8">
                  <c:v>1.4457821346701263</c:v>
                </c:pt>
                <c:pt idx="9">
                  <c:v>1.4361354990382573</c:v>
                </c:pt>
                <c:pt idx="10">
                  <c:v>1.425233965552464</c:v>
                </c:pt>
                <c:pt idx="11">
                  <c:v>1.4133372381136826</c:v>
                </c:pt>
                <c:pt idx="12">
                  <c:v>1.4006776710647384</c:v>
                </c:pt>
                <c:pt idx="13">
                  <c:v>1.3874597447122277</c:v>
                </c:pt>
                <c:pt idx="14">
                  <c:v>1.373860749446161</c:v>
                </c:pt>
                <c:pt idx="15">
                  <c:v>1.360032301023872</c:v>
                </c:pt>
                <c:pt idx="16">
                  <c:v>1.3461023733336819</c:v>
                </c:pt>
                <c:pt idx="17">
                  <c:v>1.3321776025957663</c:v>
                </c:pt>
                <c:pt idx="18">
                  <c:v>1.3183456801533506</c:v>
                </c:pt>
                <c:pt idx="19">
                  <c:v>1.3046777054227261</c:v>
                </c:pt>
                <c:pt idx="20">
                  <c:v>1.2912304146775557</c:v>
                </c:pt>
                <c:pt idx="21">
                  <c:v>1.2780482353581635</c:v>
                </c:pt>
                <c:pt idx="22">
                  <c:v>1.2651651406695674</c:v>
                </c:pt>
                <c:pt idx="23">
                  <c:v>1.2526062968920171</c:v>
                </c:pt>
                <c:pt idx="24">
                  <c:v>1.2403895076426958</c:v>
                </c:pt>
                <c:pt idx="25">
                  <c:v>1.2285264667207829</c:v>
                </c:pt>
                <c:pt idx="26">
                  <c:v>1.2170238353404084</c:v>
                </c:pt>
                <c:pt idx="27">
                  <c:v>1.2058841614676017</c:v>
                </c:pt>
                <c:pt idx="28">
                  <c:v>1.1951066593662243</c:v>
                </c:pt>
                <c:pt idx="29">
                  <c:v>1.1846878668722363</c:v>
                </c:pt>
                <c:pt idx="30">
                  <c:v>1.1746221967503878</c:v>
                </c:pt>
                <c:pt idx="31">
                  <c:v>1.164902397017971</c:v>
                </c:pt>
                <c:pt idx="32">
                  <c:v>1.1555199335327757</c:v>
                </c:pt>
                <c:pt idx="33">
                  <c:v>1.1464653065572123</c:v>
                </c:pt>
                <c:pt idx="34">
                  <c:v>1.1377283115015422</c:v>
                </c:pt>
                <c:pt idx="35">
                  <c:v>1.1292982526576252</c:v>
                </c:pt>
                <c:pt idx="36">
                  <c:v>1.1211641174800466</c:v>
                </c:pt>
                <c:pt idx="37">
                  <c:v>1.1133147178590512</c:v>
                </c:pt>
                <c:pt idx="38">
                  <c:v>1.1057388038557412</c:v>
                </c:pt>
                <c:pt idx="39">
                  <c:v>1.0984251545255304</c:v>
                </c:pt>
                <c:pt idx="40">
                  <c:v>1.0913626497293074</c:v>
                </c:pt>
                <c:pt idx="41">
                  <c:v>1.0845403262104996</c:v>
                </c:pt>
                <c:pt idx="42">
                  <c:v>1.0779474206876385</c:v>
                </c:pt>
                <c:pt idx="43">
                  <c:v>1.0715734022640406</c:v>
                </c:pt>
                <c:pt idx="44">
                  <c:v>1.065407996077838</c:v>
                </c:pt>
                <c:pt idx="45">
                  <c:v>1.0594411997967832</c:v>
                </c:pt>
                <c:pt idx="46">
                  <c:v>1.0536632942943169</c:v>
                </c:pt>
                <c:pt idx="47">
                  <c:v>1.0480648496185481</c:v>
                </c:pt>
                <c:pt idx="48">
                  <c:v>1.0426367271774633</c:v>
                </c:pt>
                <c:pt idx="49">
                  <c:v>1.0373700789061038</c:v>
                </c:pt>
                <c:pt idx="50">
                  <c:v>1.0322563440497876</c:v>
                </c:pt>
                <c:pt idx="51">
                  <c:v>1.0272872440875329</c:v>
                </c:pt>
                <c:pt idx="52">
                  <c:v>1.0224547762281655</c:v>
                </c:pt>
                <c:pt idx="53">
                  <c:v>1.0177512058352369</c:v>
                </c:pt>
                <c:pt idx="54">
                  <c:v>1.0131690580732651</c:v>
                </c:pt>
                <c:pt idx="55">
                  <c:v>1.0087011090149594</c:v>
                </c:pt>
                <c:pt idx="56">
                  <c:v>1.0043403764051479</c:v>
                </c:pt>
                <c:pt idx="57">
                  <c:v>1.0000801102406491</c:v>
                </c:pt>
                <c:pt idx="58">
                  <c:v>0.99591378329513236</c:v>
                </c:pt>
                <c:pt idx="59">
                  <c:v>0.99183508169296275</c:v>
                </c:pt>
                <c:pt idx="60">
                  <c:v>0.98783789561537017</c:v>
                </c:pt>
                <c:pt idx="61">
                  <c:v>0.98391631020520876</c:v>
                </c:pt>
                <c:pt idx="62">
                  <c:v>0.98006459672253321</c:v>
                </c:pt>
                <c:pt idx="63">
                  <c:v>0.97627720399167583</c:v>
                </c:pt>
                <c:pt idx="64">
                  <c:v>0.97254875017107068</c:v>
                </c:pt>
                <c:pt idx="65">
                  <c:v>0.96887401486934288</c:v>
                </c:pt>
                <c:pt idx="66">
                  <c:v>0.96524793162490397</c:v>
                </c:pt>
                <c:pt idx="67">
                  <c:v>0.96166558076121833</c:v>
                </c:pt>
                <c:pt idx="68">
                  <c:v>0.95812218262578719</c:v>
                </c:pt>
                <c:pt idx="69">
                  <c:v>0.95461309121761106</c:v>
                </c:pt>
                <c:pt idx="70">
                  <c:v>0.95113378820525707</c:v>
                </c:pt>
                <c:pt idx="71">
                  <c:v>0.94767987733557502</c:v>
                </c:pt>
                <c:pt idx="72">
                  <c:v>0.94424707923145923</c:v>
                </c:pt>
                <c:pt idx="73">
                  <c:v>0.94083122657575458</c:v>
                </c:pt>
                <c:pt idx="74">
                  <c:v>0.93742825967740451</c:v>
                </c:pt>
                <c:pt idx="75">
                  <c:v>0.93403422241514611</c:v>
                </c:pt>
                <c:pt idx="76">
                  <c:v>0.93064525855343672</c:v>
                </c:pt>
                <c:pt idx="77">
                  <c:v>0.92725760842481164</c:v>
                </c:pt>
                <c:pt idx="78">
                  <c:v>0.92386760597247131</c:v>
                </c:pt>
                <c:pt idx="79">
                  <c:v>0.92047167614655157</c:v>
                </c:pt>
                <c:pt idx="80">
                  <c:v>0.91706633264723803</c:v>
                </c:pt>
                <c:pt idx="81">
                  <c:v>0.9136481760075843</c:v>
                </c:pt>
                <c:pt idx="82">
                  <c:v>0.91021389200860325</c:v>
                </c:pt>
                <c:pt idx="83">
                  <c:v>0.90676025041888897</c:v>
                </c:pt>
                <c:pt idx="84">
                  <c:v>0.90328410405067738</c:v>
                </c:pt>
                <c:pt idx="85">
                  <c:v>0.89978238812386557</c:v>
                </c:pt>
                <c:pt idx="86">
                  <c:v>0.89625211992908249</c:v>
                </c:pt>
                <c:pt idx="87">
                  <c:v>0.89269039878040124</c:v>
                </c:pt>
                <c:pt idx="88">
                  <c:v>0.88909440624774672</c:v>
                </c:pt>
                <c:pt idx="89">
                  <c:v>0.88546140665843798</c:v>
                </c:pt>
                <c:pt idx="90">
                  <c:v>0.88178874785663242</c:v>
                </c:pt>
                <c:pt idx="91">
                  <c:v>0.8780738622087203</c:v>
                </c:pt>
                <c:pt idx="92">
                  <c:v>0.87431426784191724</c:v>
                </c:pt>
                <c:pt idx="93">
                  <c:v>0.87050757010247359</c:v>
                </c:pt>
                <c:pt idx="94">
                  <c:v>0.86665146321902986</c:v>
                </c:pt>
                <c:pt idx="95">
                  <c:v>0.86274373215571065</c:v>
                </c:pt>
                <c:pt idx="96">
                  <c:v>0.85878225463859881</c:v>
                </c:pt>
                <c:pt idx="97">
                  <c:v>0.85476500333824112</c:v>
                </c:pt>
                <c:pt idx="98">
                  <c:v>0.85069004818983796</c:v>
                </c:pt>
                <c:pt idx="99">
                  <c:v>0.84655555883177047</c:v>
                </c:pt>
                <c:pt idx="100">
                  <c:v>0.84235980714214653</c:v>
                </c:pt>
                <c:pt idx="101">
                  <c:v>0.8381011698520644</c:v>
                </c:pt>
                <c:pt idx="102">
                  <c:v>0.83377813121339983</c:v>
                </c:pt>
              </c:numCache>
            </c:numRef>
          </c:yVal>
          <c:smooth val="1"/>
          <c:extLst>
            <c:ext xmlns:c16="http://schemas.microsoft.com/office/drawing/2014/chart" uri="{C3380CC4-5D6E-409C-BE32-E72D297353CC}">
              <c16:uniqueId val="{00000000-77A3-4C9F-B764-0AB14620BF55}"/>
            </c:ext>
          </c:extLst>
        </c:ser>
        <c:ser>
          <c:idx val="1"/>
          <c:order val="1"/>
          <c:tx>
            <c:strRef>
              <c:f>Sheet3!$D$6</c:f>
              <c:strCache>
                <c:ptCount val="1"/>
                <c:pt idx="0">
                  <c:v>80% load</c:v>
                </c:pt>
              </c:strCache>
            </c:strRef>
          </c:tx>
          <c:marker>
            <c:symbol val="none"/>
          </c:marker>
          <c:xVal>
            <c:numRef>
              <c:f>Sheet3!$A$8:$A$110</c:f>
              <c:numCache>
                <c:formatCode>#,##0.00</c:formatCode>
                <c:ptCount val="103"/>
                <c:pt idx="0">
                  <c:v>189.50963918874072</c:v>
                </c:pt>
                <c:pt idx="1">
                  <c:v>193.03288643089428</c:v>
                </c:pt>
                <c:pt idx="2">
                  <c:v>196.62163572973731</c:v>
                </c:pt>
                <c:pt idx="3">
                  <c:v>200.27710485942407</c:v>
                </c:pt>
                <c:pt idx="4">
                  <c:v>204.00053423422068</c:v>
                </c:pt>
                <c:pt idx="5">
                  <c:v>207.79318732941624</c:v>
                </c:pt>
                <c:pt idx="6">
                  <c:v>211.65635111005921</c:v>
                </c:pt>
                <c:pt idx="7">
                  <c:v>215.59133646766472</c:v>
                </c:pt>
                <c:pt idx="8">
                  <c:v>219.59947866504075</c:v>
                </c:pt>
                <c:pt idx="9">
                  <c:v>223.68213778938429</c:v>
                </c:pt>
                <c:pt idx="10">
                  <c:v>227.84069921380117</c:v>
                </c:pt>
                <c:pt idx="11">
                  <c:v>232.07657406740626</c:v>
                </c:pt>
                <c:pt idx="12">
                  <c:v>236.39119971416341</c:v>
                </c:pt>
                <c:pt idx="13">
                  <c:v>240.78604024062767</c:v>
                </c:pt>
                <c:pt idx="14">
                  <c:v>245.26258695275538</c:v>
                </c:pt>
                <c:pt idx="15">
                  <c:v>249.82235888195063</c:v>
                </c:pt>
                <c:pt idx="16">
                  <c:v>254.46690330051982</c:v>
                </c:pt>
                <c:pt idx="17">
                  <c:v>259.19779624670923</c:v>
                </c:pt>
                <c:pt idx="18">
                  <c:v>264.01664305950374</c:v>
                </c:pt>
                <c:pt idx="19">
                  <c:v>268.92507892336823</c:v>
                </c:pt>
                <c:pt idx="20">
                  <c:v>273.92476942311657</c:v>
                </c:pt>
                <c:pt idx="21">
                  <c:v>279.0174111090962</c:v>
                </c:pt>
                <c:pt idx="22">
                  <c:v>284.20473207288046</c:v>
                </c:pt>
                <c:pt idx="23">
                  <c:v>289.4884925336637</c:v>
                </c:pt>
                <c:pt idx="24">
                  <c:v>294.87048543555835</c:v>
                </c:pt>
                <c:pt idx="25">
                  <c:v>300.35253705599661</c:v>
                </c:pt>
                <c:pt idx="26">
                  <c:v>305.93650762544314</c:v>
                </c:pt>
                <c:pt idx="27">
                  <c:v>311.62429195862904</c:v>
                </c:pt>
                <c:pt idx="28">
                  <c:v>317.41782009752131</c:v>
                </c:pt>
                <c:pt idx="29">
                  <c:v>323.31905796624619</c:v>
                </c:pt>
                <c:pt idx="30">
                  <c:v>329.33000803818817</c:v>
                </c:pt>
                <c:pt idx="31">
                  <c:v>335.45271001549156</c:v>
                </c:pt>
                <c:pt idx="32">
                  <c:v>341.68924152119467</c:v>
                </c:pt>
                <c:pt idx="33">
                  <c:v>348.04171880423206</c:v>
                </c:pt>
                <c:pt idx="34">
                  <c:v>354.51229745754335</c:v>
                </c:pt>
                <c:pt idx="35">
                  <c:v>361.10317314953306</c:v>
                </c:pt>
                <c:pt idx="36">
                  <c:v>367.81658236912898</c:v>
                </c:pt>
                <c:pt idx="37">
                  <c:v>374.65480318469247</c:v>
                </c:pt>
                <c:pt idx="38">
                  <c:v>381.62015601703786</c:v>
                </c:pt>
                <c:pt idx="39">
                  <c:v>388.71500442682321</c:v>
                </c:pt>
                <c:pt idx="40">
                  <c:v>395.94175591658006</c:v>
                </c:pt>
                <c:pt idx="41">
                  <c:v>403.30286274765365</c:v>
                </c:pt>
                <c:pt idx="42">
                  <c:v>410.80082277233151</c:v>
                </c:pt>
                <c:pt idx="43">
                  <c:v>418.43818028144244</c:v>
                </c:pt>
                <c:pt idx="44">
                  <c:v>426.21752686771327</c:v>
                </c:pt>
                <c:pt idx="45">
                  <c:v>434.14150230517691</c:v>
                </c:pt>
                <c:pt idx="46">
                  <c:v>442.21279544492972</c:v>
                </c:pt>
                <c:pt idx="47">
                  <c:v>450.43414512754219</c:v>
                </c:pt>
                <c:pt idx="48">
                  <c:v>458.80834111243274</c:v>
                </c:pt>
                <c:pt idx="49">
                  <c:v>467.3382250245196</c:v>
                </c:pt>
                <c:pt idx="50">
                  <c:v>476.02669131847261</c:v>
                </c:pt>
                <c:pt idx="51">
                  <c:v>484.87668826089163</c:v>
                </c:pt>
                <c:pt idx="52">
                  <c:v>493.89121893074491</c:v>
                </c:pt>
                <c:pt idx="53">
                  <c:v>503.07334223840718</c:v>
                </c:pt>
                <c:pt idx="54">
                  <c:v>512.4261739636429</c:v>
                </c:pt>
                <c:pt idx="55">
                  <c:v>521.95288781288741</c:v>
                </c:pt>
                <c:pt idx="56">
                  <c:v>531.65671649618378</c:v>
                </c:pt>
                <c:pt idx="57">
                  <c:v>541.54095282414187</c:v>
                </c:pt>
                <c:pt idx="58">
                  <c:v>551.60895082529169</c:v>
                </c:pt>
                <c:pt idx="59">
                  <c:v>561.86412688420899</c:v>
                </c:pt>
                <c:pt idx="60">
                  <c:v>572.30996090080089</c:v>
                </c:pt>
                <c:pt idx="61">
                  <c:v>582.94999747114412</c:v>
                </c:pt>
                <c:pt idx="62">
                  <c:v>593.78784709027661</c:v>
                </c:pt>
                <c:pt idx="63">
                  <c:v>604.82718737735058</c:v>
                </c:pt>
                <c:pt idx="64">
                  <c:v>616.071764323563</c:v>
                </c:pt>
                <c:pt idx="65">
                  <c:v>627.5253935632868</c:v>
                </c:pt>
                <c:pt idx="66">
                  <c:v>639.19196166883432</c:v>
                </c:pt>
                <c:pt idx="67">
                  <c:v>651.07542746929187</c:v>
                </c:pt>
                <c:pt idx="68">
                  <c:v>663.17982339387345</c:v>
                </c:pt>
                <c:pt idx="69">
                  <c:v>675.50925684024969</c:v>
                </c:pt>
                <c:pt idx="70">
                  <c:v>688.06791156831491</c:v>
                </c:pt>
                <c:pt idx="71">
                  <c:v>700.8600491198672</c:v>
                </c:pt>
                <c:pt idx="72">
                  <c:v>713.89001026468202</c:v>
                </c:pt>
                <c:pt idx="73">
                  <c:v>727.16221647347015</c:v>
                </c:pt>
                <c:pt idx="74">
                  <c:v>740.68117141822017</c:v>
                </c:pt>
                <c:pt idx="75">
                  <c:v>754.4514625004341</c:v>
                </c:pt>
                <c:pt idx="76">
                  <c:v>768.47776240777569</c:v>
                </c:pt>
                <c:pt idx="77">
                  <c:v>782.76483069965809</c:v>
                </c:pt>
                <c:pt idx="78">
                  <c:v>797.31751542231052</c:v>
                </c:pt>
                <c:pt idx="79">
                  <c:v>812.14075475387097</c:v>
                </c:pt>
                <c:pt idx="80">
                  <c:v>827.23957868006357</c:v>
                </c:pt>
                <c:pt idx="81">
                  <c:v>842.61911070102883</c:v>
                </c:pt>
                <c:pt idx="82">
                  <c:v>858.28456956988646</c:v>
                </c:pt>
                <c:pt idx="83">
                  <c:v>874.24127106362084</c:v>
                </c:pt>
                <c:pt idx="84">
                  <c:v>890.49462978688894</c:v>
                </c:pt>
                <c:pt idx="85">
                  <c:v>907.05016100936416</c:v>
                </c:pt>
                <c:pt idx="86">
                  <c:v>923.91348253723845</c:v>
                </c:pt>
                <c:pt idx="87">
                  <c:v>941.09031661951883</c:v>
                </c:pt>
                <c:pt idx="88">
                  <c:v>958.58649188976403</c:v>
                </c:pt>
                <c:pt idx="89">
                  <c:v>976.40794534392114</c:v>
                </c:pt>
                <c:pt idx="90">
                  <c:v>994.56072435493286</c:v>
                </c:pt>
                <c:pt idx="91">
                  <c:v>1013.050988724799</c:v>
                </c:pt>
                <c:pt idx="92">
                  <c:v>1031.8850127747885</c:v>
                </c:pt>
                <c:pt idx="93">
                  <c:v>1051.0691874745119</c:v>
                </c:pt>
                <c:pt idx="94">
                  <c:v>1070.6100226105759</c:v>
                </c:pt>
                <c:pt idx="95">
                  <c:v>1090.5141489955561</c:v>
                </c:pt>
                <c:pt idx="96">
                  <c:v>1110.7883207180375</c:v>
                </c:pt>
                <c:pt idx="97">
                  <c:v>1131.4394174344875</c:v>
                </c:pt>
                <c:pt idx="98">
                  <c:v>1152.474446703736</c:v>
                </c:pt>
                <c:pt idx="99">
                  <c:v>1173.9005463648589</c:v>
                </c:pt>
                <c:pt idx="100">
                  <c:v>1195.7249869592679</c:v>
                </c:pt>
                <c:pt idx="101">
                  <c:v>1217.9551741978314</c:v>
                </c:pt>
                <c:pt idx="102">
                  <c:v>1240.5986514738629</c:v>
                </c:pt>
              </c:numCache>
            </c:numRef>
          </c:xVal>
          <c:yVal>
            <c:numRef>
              <c:f>Sheet3!$D$8:$D$110</c:f>
              <c:numCache>
                <c:formatCode>0.00</c:formatCode>
                <c:ptCount val="103"/>
                <c:pt idx="0">
                  <c:v>1.7684663197508919</c:v>
                </c:pt>
                <c:pt idx="1">
                  <c:v>1.7683269571171398</c:v>
                </c:pt>
                <c:pt idx="2">
                  <c:v>1.7622104544614769</c:v>
                </c:pt>
                <c:pt idx="3">
                  <c:v>1.7509214645598832</c:v>
                </c:pt>
                <c:pt idx="4">
                  <c:v>1.7353093398350858</c:v>
                </c:pt>
                <c:pt idx="5">
                  <c:v>1.7162134565544933</c:v>
                </c:pt>
                <c:pt idx="6">
                  <c:v>1.6944225309845182</c:v>
                </c:pt>
                <c:pt idx="7">
                  <c:v>1.6706482822365287</c:v>
                </c:pt>
                <c:pt idx="8">
                  <c:v>1.6455117178810221</c:v>
                </c:pt>
                <c:pt idx="9">
                  <c:v>1.6195393009840395</c:v>
                </c:pt>
                <c:pt idx="10">
                  <c:v>1.5931660655632183</c:v>
                </c:pt>
                <c:pt idx="11">
                  <c:v>1.5667430630594132</c:v>
                </c:pt>
                <c:pt idx="12">
                  <c:v>1.5405470664322989</c:v>
                </c:pt>
                <c:pt idx="13">
                  <c:v>1.514791039476721</c:v>
                </c:pt>
                <c:pt idx="14">
                  <c:v>1.4896343916604955</c:v>
                </c:pt>
                <c:pt idx="15">
                  <c:v>1.4651924417748765</c:v>
                </c:pt>
                <c:pt idx="16">
                  <c:v>1.4415448041629191</c:v>
                </c:pt>
                <c:pt idx="17">
                  <c:v>1.4187426052294703</c:v>
                </c:pt>
                <c:pt idx="18">
                  <c:v>1.396814557374052</c:v>
                </c:pt>
                <c:pt idx="19">
                  <c:v>1.3757719836800708</c:v>
                </c:pt>
                <c:pt idx="20">
                  <c:v>1.3556129172268172</c:v>
                </c:pt>
                <c:pt idx="21">
                  <c:v>1.3363254070303203</c:v>
                </c:pt>
                <c:pt idx="22">
                  <c:v>1.3178901577265456</c:v>
                </c:pt>
                <c:pt idx="23">
                  <c:v>1.3002826184362526</c:v>
                </c:pt>
                <c:pt idx="24">
                  <c:v>1.2834746217538471</c:v>
                </c:pt>
                <c:pt idx="25">
                  <c:v>1.2674356588464357</c:v>
                </c:pt>
                <c:pt idx="26">
                  <c:v>1.2521338625384797</c:v>
                </c:pt>
                <c:pt idx="27">
                  <c:v>1.2375367576234433</c:v>
                </c:pt>
                <c:pt idx="28">
                  <c:v>1.2236118267102698</c:v>
                </c:pt>
                <c:pt idx="29">
                  <c:v>1.2103269306701394</c:v>
                </c:pt>
                <c:pt idx="30">
                  <c:v>1.1976506150671562</c:v>
                </c:pt>
                <c:pt idx="31">
                  <c:v>1.1855523276509594</c:v>
                </c:pt>
                <c:pt idx="32">
                  <c:v>1.1740025668618839</c:v>
                </c:pt>
                <c:pt idx="33">
                  <c:v>1.1629729771598587</c:v>
                </c:pt>
                <c:pt idx="34">
                  <c:v>1.1524364036651276</c:v>
                </c:pt>
                <c:pt idx="35">
                  <c:v>1.1423669159427483</c:v>
                </c:pt>
                <c:pt idx="36">
                  <c:v>1.1327398086473222</c:v>
                </c:pt>
                <c:pt idx="37">
                  <c:v>1.1235315850642469</c:v>
                </c:pt>
                <c:pt idx="38">
                  <c:v>1.1147199282526388</c:v>
                </c:pt>
                <c:pt idx="39">
                  <c:v>1.1062836634426012</c:v>
                </c:pt>
                <c:pt idx="40">
                  <c:v>1.0982027145090005</c:v>
                </c:pt>
                <c:pt idx="41">
                  <c:v>1.0904580566897415</c:v>
                </c:pt>
                <c:pt idx="42">
                  <c:v>1.0830316672022346</c:v>
                </c:pt>
                <c:pt idx="43">
                  <c:v>1.075906475008239</c:v>
                </c:pt>
                <c:pt idx="44">
                  <c:v>1.069066310661428</c:v>
                </c:pt>
                <c:pt idx="45">
                  <c:v>1.0624958569254142</c:v>
                </c:pt>
                <c:pt idx="46">
                  <c:v>1.0561806006580989</c:v>
                </c:pt>
                <c:pt idx="47">
                  <c:v>1.0501067863094438</c:v>
                </c:pt>
                <c:pt idx="48">
                  <c:v>1.0442613712650026</c:v>
                </c:pt>
                <c:pt idx="49">
                  <c:v>1.0386319831795245</c:v>
                </c:pt>
                <c:pt idx="50">
                  <c:v>1.0332068793779638</c:v>
                </c:pt>
                <c:pt idx="51">
                  <c:v>1.0279749083507084</c:v>
                </c:pt>
                <c:pt idx="52">
                  <c:v>1.0229254733322501</c:v>
                </c:pt>
                <c:pt idx="53">
                  <c:v>1.0180484979250299</c:v>
                </c:pt>
                <c:pt idx="54">
                  <c:v>1.0133343937104919</c:v>
                </c:pt>
                <c:pt idx="55">
                  <c:v>1.0087740297758343</c:v>
                </c:pt>
                <c:pt idx="56">
                  <c:v>1.0043587040760429</c:v>
                </c:pt>
                <c:pt idx="57">
                  <c:v>1.0000801165455049</c:v>
                </c:pt>
                <c:pt idx="58">
                  <c:v>0.99593034387096124</c:v>
                </c:pt>
                <c:pt idx="59">
                  <c:v>0.99190181583704984</c:v>
                </c:pt>
                <c:pt idx="60">
                  <c:v>0.98798729315674438</c:v>
                </c:pt>
                <c:pt idx="61">
                  <c:v>0.98417984670114134</c:v>
                </c:pt>
                <c:pt idx="62">
                  <c:v>0.98047283804599428</c:v>
                </c:pt>
                <c:pt idx="63">
                  <c:v>0.97685990125588029</c:v>
                </c:pt>
                <c:pt idx="64">
                  <c:v>0.9733349258307411</c:v>
                </c:pt>
                <c:pt idx="65">
                  <c:v>0.96989204074355673</c:v>
                </c:pt>
                <c:pt idx="66">
                  <c:v>0.96652559950205419</c:v>
                </c:pt>
                <c:pt idx="67">
                  <c:v>0.96323016617149271</c:v>
                </c:pt>
                <c:pt idx="68">
                  <c:v>0.96000050229963152</c:v>
                </c:pt>
                <c:pt idx="69">
                  <c:v>0.95683155468896852</c:v>
                </c:pt>
                <c:pt idx="70">
                  <c:v>0.95371844396517191</c:v>
                </c:pt>
                <c:pt idx="71">
                  <c:v>0.95065645389430908</c:v>
                </c:pt>
                <c:pt idx="72">
                  <c:v>0.94764102140498496</c:v>
                </c:pt>
                <c:pt idx="73">
                  <c:v>0.94466772727482307</c:v>
                </c:pt>
                <c:pt idx="74">
                  <c:v>0.94173228744387427</c:v>
                </c:pt>
                <c:pt idx="75">
                  <c:v>0.93883054492049123</c:v>
                </c:pt>
                <c:pt idx="76">
                  <c:v>0.93595846224797963</c:v>
                </c:pt>
                <c:pt idx="77">
                  <c:v>0.93311211450293752</c:v>
                </c:pt>
                <c:pt idx="78">
                  <c:v>0.93028768279861973</c:v>
                </c:pt>
                <c:pt idx="79">
                  <c:v>0.92748144826890211</c:v>
                </c:pt>
                <c:pt idx="80">
                  <c:v>0.92468978651052935</c:v>
                </c:pt>
                <c:pt idx="81">
                  <c:v>0.92190916246324395</c:v>
                </c:pt>
                <c:pt idx="82">
                  <c:v>0.91913612570919057</c:v>
                </c:pt>
                <c:pt idx="83">
                  <c:v>0.91636730617460804</c:v>
                </c:pt>
                <c:pt idx="84">
                  <c:v>0.91359941021833124</c:v>
                </c:pt>
                <c:pt idx="85">
                  <c:v>0.9108292170929666</c:v>
                </c:pt>
                <c:pt idx="86">
                  <c:v>0.90805357576584422</c:v>
                </c:pt>
                <c:pt idx="87">
                  <c:v>0.90526940208793916</c:v>
                </c:pt>
                <c:pt idx="88">
                  <c:v>0.90247367629993347</c:v>
                </c:pt>
                <c:pt idx="89">
                  <c:v>0.89966344086544314</c:v>
                </c:pt>
                <c:pt idx="90">
                  <c:v>0.89683579862216545</c:v>
                </c:pt>
                <c:pt idx="91">
                  <c:v>0.89398791124233701</c:v>
                </c:pt>
                <c:pt idx="92">
                  <c:v>0.89111699799437694</c:v>
                </c:pt>
                <c:pt idx="93">
                  <c:v>0.88822033479801288</c:v>
                </c:pt>
                <c:pt idx="94">
                  <c:v>0.88529525356545247</c:v>
                </c:pt>
                <c:pt idx="95">
                  <c:v>0.88233914182135498</c:v>
                </c:pt>
                <c:pt idx="96">
                  <c:v>0.87934944259443226</c:v>
                </c:pt>
                <c:pt idx="97">
                  <c:v>0.87632365457347272</c:v>
                </c:pt>
                <c:pt idx="98">
                  <c:v>0.87325933252045984</c:v>
                </c:pt>
                <c:pt idx="99">
                  <c:v>0.87015408793321891</c:v>
                </c:pt>
                <c:pt idx="100">
                  <c:v>0.86700558994971311</c:v>
                </c:pt>
                <c:pt idx="101">
                  <c:v>0.86381156648567559</c:v>
                </c:pt>
                <c:pt idx="102">
                  <c:v>0.86056980559677387</c:v>
                </c:pt>
              </c:numCache>
            </c:numRef>
          </c:yVal>
          <c:smooth val="1"/>
          <c:extLst>
            <c:ext xmlns:c16="http://schemas.microsoft.com/office/drawing/2014/chart" uri="{C3380CC4-5D6E-409C-BE32-E72D297353CC}">
              <c16:uniqueId val="{00000001-77A3-4C9F-B764-0AB14620BF55}"/>
            </c:ext>
          </c:extLst>
        </c:ser>
        <c:ser>
          <c:idx val="2"/>
          <c:order val="2"/>
          <c:tx>
            <c:strRef>
              <c:f>Sheet3!$E$6</c:f>
              <c:strCache>
                <c:ptCount val="1"/>
                <c:pt idx="0">
                  <c:v>60% load</c:v>
                </c:pt>
              </c:strCache>
            </c:strRef>
          </c:tx>
          <c:marker>
            <c:symbol val="none"/>
          </c:marker>
          <c:xVal>
            <c:numRef>
              <c:f>Sheet3!$A$8:$A$110</c:f>
              <c:numCache>
                <c:formatCode>#,##0.00</c:formatCode>
                <c:ptCount val="103"/>
                <c:pt idx="0">
                  <c:v>189.50963918874072</c:v>
                </c:pt>
                <c:pt idx="1">
                  <c:v>193.03288643089428</c:v>
                </c:pt>
                <c:pt idx="2">
                  <c:v>196.62163572973731</c:v>
                </c:pt>
                <c:pt idx="3">
                  <c:v>200.27710485942407</c:v>
                </c:pt>
                <c:pt idx="4">
                  <c:v>204.00053423422068</c:v>
                </c:pt>
                <c:pt idx="5">
                  <c:v>207.79318732941624</c:v>
                </c:pt>
                <c:pt idx="6">
                  <c:v>211.65635111005921</c:v>
                </c:pt>
                <c:pt idx="7">
                  <c:v>215.59133646766472</c:v>
                </c:pt>
                <c:pt idx="8">
                  <c:v>219.59947866504075</c:v>
                </c:pt>
                <c:pt idx="9">
                  <c:v>223.68213778938429</c:v>
                </c:pt>
                <c:pt idx="10">
                  <c:v>227.84069921380117</c:v>
                </c:pt>
                <c:pt idx="11">
                  <c:v>232.07657406740626</c:v>
                </c:pt>
                <c:pt idx="12">
                  <c:v>236.39119971416341</c:v>
                </c:pt>
                <c:pt idx="13">
                  <c:v>240.78604024062767</c:v>
                </c:pt>
                <c:pt idx="14">
                  <c:v>245.26258695275538</c:v>
                </c:pt>
                <c:pt idx="15">
                  <c:v>249.82235888195063</c:v>
                </c:pt>
                <c:pt idx="16">
                  <c:v>254.46690330051982</c:v>
                </c:pt>
                <c:pt idx="17">
                  <c:v>259.19779624670923</c:v>
                </c:pt>
                <c:pt idx="18">
                  <c:v>264.01664305950374</c:v>
                </c:pt>
                <c:pt idx="19">
                  <c:v>268.92507892336823</c:v>
                </c:pt>
                <c:pt idx="20">
                  <c:v>273.92476942311657</c:v>
                </c:pt>
                <c:pt idx="21">
                  <c:v>279.0174111090962</c:v>
                </c:pt>
                <c:pt idx="22">
                  <c:v>284.20473207288046</c:v>
                </c:pt>
                <c:pt idx="23">
                  <c:v>289.4884925336637</c:v>
                </c:pt>
                <c:pt idx="24">
                  <c:v>294.87048543555835</c:v>
                </c:pt>
                <c:pt idx="25">
                  <c:v>300.35253705599661</c:v>
                </c:pt>
                <c:pt idx="26">
                  <c:v>305.93650762544314</c:v>
                </c:pt>
                <c:pt idx="27">
                  <c:v>311.62429195862904</c:v>
                </c:pt>
                <c:pt idx="28">
                  <c:v>317.41782009752131</c:v>
                </c:pt>
                <c:pt idx="29">
                  <c:v>323.31905796624619</c:v>
                </c:pt>
                <c:pt idx="30">
                  <c:v>329.33000803818817</c:v>
                </c:pt>
                <c:pt idx="31">
                  <c:v>335.45271001549156</c:v>
                </c:pt>
                <c:pt idx="32">
                  <c:v>341.68924152119467</c:v>
                </c:pt>
                <c:pt idx="33">
                  <c:v>348.04171880423206</c:v>
                </c:pt>
                <c:pt idx="34">
                  <c:v>354.51229745754335</c:v>
                </c:pt>
                <c:pt idx="35">
                  <c:v>361.10317314953306</c:v>
                </c:pt>
                <c:pt idx="36">
                  <c:v>367.81658236912898</c:v>
                </c:pt>
                <c:pt idx="37">
                  <c:v>374.65480318469247</c:v>
                </c:pt>
                <c:pt idx="38">
                  <c:v>381.62015601703786</c:v>
                </c:pt>
                <c:pt idx="39">
                  <c:v>388.71500442682321</c:v>
                </c:pt>
                <c:pt idx="40">
                  <c:v>395.94175591658006</c:v>
                </c:pt>
                <c:pt idx="41">
                  <c:v>403.30286274765365</c:v>
                </c:pt>
                <c:pt idx="42">
                  <c:v>410.80082277233151</c:v>
                </c:pt>
                <c:pt idx="43">
                  <c:v>418.43818028144244</c:v>
                </c:pt>
                <c:pt idx="44">
                  <c:v>426.21752686771327</c:v>
                </c:pt>
                <c:pt idx="45">
                  <c:v>434.14150230517691</c:v>
                </c:pt>
                <c:pt idx="46">
                  <c:v>442.21279544492972</c:v>
                </c:pt>
                <c:pt idx="47">
                  <c:v>450.43414512754219</c:v>
                </c:pt>
                <c:pt idx="48">
                  <c:v>458.80834111243274</c:v>
                </c:pt>
                <c:pt idx="49">
                  <c:v>467.3382250245196</c:v>
                </c:pt>
                <c:pt idx="50">
                  <c:v>476.02669131847261</c:v>
                </c:pt>
                <c:pt idx="51">
                  <c:v>484.87668826089163</c:v>
                </c:pt>
                <c:pt idx="52">
                  <c:v>493.89121893074491</c:v>
                </c:pt>
                <c:pt idx="53">
                  <c:v>503.07334223840718</c:v>
                </c:pt>
                <c:pt idx="54">
                  <c:v>512.4261739636429</c:v>
                </c:pt>
                <c:pt idx="55">
                  <c:v>521.95288781288741</c:v>
                </c:pt>
                <c:pt idx="56">
                  <c:v>531.65671649618378</c:v>
                </c:pt>
                <c:pt idx="57">
                  <c:v>541.54095282414187</c:v>
                </c:pt>
                <c:pt idx="58">
                  <c:v>551.60895082529169</c:v>
                </c:pt>
                <c:pt idx="59">
                  <c:v>561.86412688420899</c:v>
                </c:pt>
                <c:pt idx="60">
                  <c:v>572.30996090080089</c:v>
                </c:pt>
                <c:pt idx="61">
                  <c:v>582.94999747114412</c:v>
                </c:pt>
                <c:pt idx="62">
                  <c:v>593.78784709027661</c:v>
                </c:pt>
                <c:pt idx="63">
                  <c:v>604.82718737735058</c:v>
                </c:pt>
                <c:pt idx="64">
                  <c:v>616.071764323563</c:v>
                </c:pt>
                <c:pt idx="65">
                  <c:v>627.5253935632868</c:v>
                </c:pt>
                <c:pt idx="66">
                  <c:v>639.19196166883432</c:v>
                </c:pt>
                <c:pt idx="67">
                  <c:v>651.07542746929187</c:v>
                </c:pt>
                <c:pt idx="68">
                  <c:v>663.17982339387345</c:v>
                </c:pt>
                <c:pt idx="69">
                  <c:v>675.50925684024969</c:v>
                </c:pt>
                <c:pt idx="70">
                  <c:v>688.06791156831491</c:v>
                </c:pt>
                <c:pt idx="71">
                  <c:v>700.8600491198672</c:v>
                </c:pt>
                <c:pt idx="72">
                  <c:v>713.89001026468202</c:v>
                </c:pt>
                <c:pt idx="73">
                  <c:v>727.16221647347015</c:v>
                </c:pt>
                <c:pt idx="74">
                  <c:v>740.68117141822017</c:v>
                </c:pt>
                <c:pt idx="75">
                  <c:v>754.4514625004341</c:v>
                </c:pt>
                <c:pt idx="76">
                  <c:v>768.47776240777569</c:v>
                </c:pt>
                <c:pt idx="77">
                  <c:v>782.76483069965809</c:v>
                </c:pt>
                <c:pt idx="78">
                  <c:v>797.31751542231052</c:v>
                </c:pt>
                <c:pt idx="79">
                  <c:v>812.14075475387097</c:v>
                </c:pt>
                <c:pt idx="80">
                  <c:v>827.23957868006357</c:v>
                </c:pt>
                <c:pt idx="81">
                  <c:v>842.61911070102883</c:v>
                </c:pt>
                <c:pt idx="82">
                  <c:v>858.28456956988646</c:v>
                </c:pt>
                <c:pt idx="83">
                  <c:v>874.24127106362084</c:v>
                </c:pt>
                <c:pt idx="84">
                  <c:v>890.49462978688894</c:v>
                </c:pt>
                <c:pt idx="85">
                  <c:v>907.05016100936416</c:v>
                </c:pt>
                <c:pt idx="86">
                  <c:v>923.91348253723845</c:v>
                </c:pt>
                <c:pt idx="87">
                  <c:v>941.09031661951883</c:v>
                </c:pt>
                <c:pt idx="88">
                  <c:v>958.58649188976403</c:v>
                </c:pt>
                <c:pt idx="89">
                  <c:v>976.40794534392114</c:v>
                </c:pt>
                <c:pt idx="90">
                  <c:v>994.56072435493286</c:v>
                </c:pt>
                <c:pt idx="91">
                  <c:v>1013.050988724799</c:v>
                </c:pt>
                <c:pt idx="92">
                  <c:v>1031.8850127747885</c:v>
                </c:pt>
                <c:pt idx="93">
                  <c:v>1051.0691874745119</c:v>
                </c:pt>
                <c:pt idx="94">
                  <c:v>1070.6100226105759</c:v>
                </c:pt>
                <c:pt idx="95">
                  <c:v>1090.5141489955561</c:v>
                </c:pt>
                <c:pt idx="96">
                  <c:v>1110.7883207180375</c:v>
                </c:pt>
                <c:pt idx="97">
                  <c:v>1131.4394174344875</c:v>
                </c:pt>
                <c:pt idx="98">
                  <c:v>1152.474446703736</c:v>
                </c:pt>
                <c:pt idx="99">
                  <c:v>1173.9005463648589</c:v>
                </c:pt>
                <c:pt idx="100">
                  <c:v>1195.7249869592679</c:v>
                </c:pt>
                <c:pt idx="101">
                  <c:v>1217.9551741978314</c:v>
                </c:pt>
                <c:pt idx="102">
                  <c:v>1240.5986514738629</c:v>
                </c:pt>
              </c:numCache>
            </c:numRef>
          </c:xVal>
          <c:yVal>
            <c:numRef>
              <c:f>Sheet3!$E$8:$E$110</c:f>
              <c:numCache>
                <c:formatCode>0.00</c:formatCode>
                <c:ptCount val="103"/>
                <c:pt idx="0">
                  <c:v>2.2698281963224165</c:v>
                </c:pt>
                <c:pt idx="1">
                  <c:v>2.2363229487801513</c:v>
                </c:pt>
                <c:pt idx="2">
                  <c:v>2.1938557138306307</c:v>
                </c:pt>
                <c:pt idx="3">
                  <c:v>2.1451163906852622</c:v>
                </c:pt>
                <c:pt idx="4">
                  <c:v>2.0924535593598841</c:v>
                </c:pt>
                <c:pt idx="5">
                  <c:v>2.0377925179019831</c:v>
                </c:pt>
                <c:pt idx="6">
                  <c:v>1.9826303272120123</c:v>
                </c:pt>
                <c:pt idx="7">
                  <c:v>1.9280766780872614</c:v>
                </c:pt>
                <c:pt idx="8">
                  <c:v>1.8749154766715275</c:v>
                </c:pt>
                <c:pt idx="9">
                  <c:v>1.8236705203479422</c:v>
                </c:pt>
                <c:pt idx="10">
                  <c:v>1.7746660376481187</c:v>
                </c:pt>
                <c:pt idx="11">
                  <c:v>1.7280780730078122</c:v>
                </c:pt>
                <c:pt idx="12">
                  <c:v>1.6839758357565089</c:v>
                </c:pt>
                <c:pt idx="13">
                  <c:v>1.6423537548510776</c:v>
                </c:pt>
                <c:pt idx="14">
                  <c:v>1.6031556471634327</c:v>
                </c:pt>
                <c:pt idx="15">
                  <c:v>1.5662925411733188</c:v>
                </c:pt>
                <c:pt idx="16">
                  <c:v>1.5316555741020861</c:v>
                </c:pt>
                <c:pt idx="17">
                  <c:v>1.4991251579868501</c:v>
                </c:pt>
                <c:pt idx="18">
                  <c:v>1.4685773720646418</c:v>
                </c:pt>
                <c:pt idx="19">
                  <c:v>1.4398883230685158</c:v>
                </c:pt>
                <c:pt idx="20">
                  <c:v>1.4129370349805945</c:v>
                </c:pt>
                <c:pt idx="21">
                  <c:v>1.3876072865961959</c:v>
                </c:pt>
                <c:pt idx="22">
                  <c:v>1.3637887048287367</c:v>
                </c:pt>
                <c:pt idx="23">
                  <c:v>1.3413773382729479</c:v>
                </c:pt>
                <c:pt idx="24">
                  <c:v>1.3202758734389402</c:v>
                </c:pt>
                <c:pt idx="25">
                  <c:v>1.3003936103061478</c:v>
                </c:pt>
                <c:pt idx="26">
                  <c:v>1.2816462803829456</c:v>
                </c:pt>
                <c:pt idx="27">
                  <c:v>1.2639557661343952</c:v>
                </c:pt>
                <c:pt idx="28">
                  <c:v>1.2472497630476134</c:v>
                </c:pt>
                <c:pt idx="29">
                  <c:v>1.2314614129353412</c:v>
                </c:pt>
                <c:pt idx="30">
                  <c:v>1.2165289279950229</c:v>
                </c:pt>
                <c:pt idx="31">
                  <c:v>1.2023952186588998</c:v>
                </c:pt>
                <c:pt idx="32">
                  <c:v>1.1890075336710622</c:v>
                </c:pt>
                <c:pt idx="33">
                  <c:v>1.1763171175859053</c:v>
                </c:pt>
                <c:pt idx="34">
                  <c:v>1.1642788886186202</c:v>
                </c:pt>
                <c:pt idx="35">
                  <c:v>1.1528511382162148</c:v>
                </c:pt>
                <c:pt idx="36">
                  <c:v>1.1419952526574759</c:v>
                </c:pt>
                <c:pt idx="37">
                  <c:v>1.1316754562878693</c:v>
                </c:pt>
                <c:pt idx="38">
                  <c:v>1.1218585755463868</c:v>
                </c:pt>
                <c:pt idx="39">
                  <c:v>1.1125138226706923</c:v>
                </c:pt>
                <c:pt idx="40">
                  <c:v>1.1036125978204492</c:v>
                </c:pt>
                <c:pt idx="41">
                  <c:v>1.0951283082976861</c:v>
                </c:pt>
                <c:pt idx="42">
                  <c:v>1.0870362035396122</c:v>
                </c:pt>
                <c:pt idx="43">
                  <c:v>1.0793132245937203</c:v>
                </c:pt>
                <c:pt idx="44">
                  <c:v>1.0719378668432391</c:v>
                </c:pt>
                <c:pt idx="45">
                  <c:v>1.0648900548231881</c:v>
                </c:pt>
                <c:pt idx="46">
                  <c:v>1.0581510280465978</c:v>
                </c:pt>
                <c:pt idx="47">
                  <c:v>1.0517032368422243</c:v>
                </c:pt>
                <c:pt idx="48">
                  <c:v>1.0455302472861172</c:v>
                </c:pt>
                <c:pt idx="49">
                  <c:v>1.0396166543877103</c:v>
                </c:pt>
                <c:pt idx="50">
                  <c:v>1.0339480027654038</c:v>
                </c:pt>
                <c:pt idx="51">
                  <c:v>1.0285107141162007</c:v>
                </c:pt>
                <c:pt idx="52">
                  <c:v>1.0232920208484917</c:v>
                </c:pt>
                <c:pt idx="53">
                  <c:v>1.0182799053065386</c:v>
                </c:pt>
                <c:pt idx="54">
                  <c:v>1.0134630440695762</c:v>
                </c:pt>
                <c:pt idx="55">
                  <c:v>1.0088307568580939</c:v>
                </c:pt>
                <c:pt idx="56">
                  <c:v>1.0043729596248823</c:v>
                </c:pt>
                <c:pt idx="57">
                  <c:v>1.000080121449282</c:v>
                </c:pt>
                <c:pt idx="58">
                  <c:v>0.99594322488999809</c:v>
                </c:pt>
                <c:pt idx="59">
                  <c:v>0.99195372948517591</c:v>
                </c:pt>
                <c:pt idx="60">
                  <c:v>0.98810353811853524</c:v>
                </c:pt>
                <c:pt idx="61">
                  <c:v>0.98438496599745418</c:v>
                </c:pt>
                <c:pt idx="62">
                  <c:v>0.98079071201333612</c:v>
                </c:pt>
                <c:pt idx="63">
                  <c:v>0.97731383227657587</c:v>
                </c:pt>
                <c:pt idx="64">
                  <c:v>0.97394771563828153</c:v>
                </c:pt>
                <c:pt idx="65">
                  <c:v>0.97068606102872546</c:v>
                </c:pt>
                <c:pt idx="66">
                  <c:v>0.96752285645859504</c:v>
                </c:pt>
                <c:pt idx="67">
                  <c:v>0.96445235954360575</c:v>
                </c:pt>
                <c:pt idx="68">
                  <c:v>0.96146907942608328</c:v>
                </c:pt>
                <c:pt idx="69">
                  <c:v>0.95856775997892973</c:v>
                </c:pt>
                <c:pt idx="70">
                  <c:v>0.95574336418800865</c:v>
                </c:pt>
                <c:pt idx="71">
                  <c:v>0.95299105961860631</c:v>
                </c:pt>
                <c:pt idx="72">
                  <c:v>0.95030620488030493</c:v>
                </c:pt>
                <c:pt idx="73">
                  <c:v>0.94768433701246335</c:v>
                </c:pt>
                <c:pt idx="74">
                  <c:v>0.94512115971961863</c:v>
                </c:pt>
                <c:pt idx="75">
                  <c:v>0.94261253239257414</c:v>
                </c:pt>
                <c:pt idx="76">
                  <c:v>0.94015445985678114</c:v>
                </c:pt>
                <c:pt idx="77">
                  <c:v>0.93774308279494489</c:v>
                </c:pt>
                <c:pt idx="78">
                  <c:v>0.93537466879561171</c:v>
                </c:pt>
                <c:pt idx="79">
                  <c:v>0.93304560398388348</c:v>
                </c:pt>
                <c:pt idx="80">
                  <c:v>0.93075238519442161</c:v>
                </c:pt>
                <c:pt idx="81">
                  <c:v>0.92849161265054159</c:v>
                </c:pt>
                <c:pt idx="82">
                  <c:v>0.92625998311654123</c:v>
                </c:pt>
                <c:pt idx="83">
                  <c:v>0.92405428349344576</c:v>
                </c:pt>
                <c:pt idx="84">
                  <c:v>0.92187138483114783</c:v>
                </c:pt>
                <c:pt idx="85">
                  <c:v>0.91970823673246127</c:v>
                </c:pt>
                <c:pt idx="86">
                  <c:v>0.91756186212695834</c:v>
                </c:pt>
                <c:pt idx="87">
                  <c:v>0.91542935239459855</c:v>
                </c:pt>
                <c:pt idx="88">
                  <c:v>0.91330786282112808</c:v>
                </c:pt>
                <c:pt idx="89">
                  <c:v>0.91119460836904109</c:v>
                </c:pt>
                <c:pt idx="90">
                  <c:v>0.90908685974954828</c:v>
                </c:pt>
                <c:pt idx="91">
                  <c:v>0.90698193978253694</c:v>
                </c:pt>
                <c:pt idx="92">
                  <c:v>0.90487722003289328</c:v>
                </c:pt>
                <c:pt idx="93">
                  <c:v>0.9027701177128572</c:v>
                </c:pt>
                <c:pt idx="94">
                  <c:v>0.90065809284125187</c:v>
                </c:pt>
                <c:pt idx="95">
                  <c:v>0.89853864565150787</c:v>
                </c:pt>
                <c:pt idx="96">
                  <c:v>0.8964093142413907</c:v>
                </c:pt>
                <c:pt idx="97">
                  <c:v>0.89426767245822947</c:v>
                </c:pt>
                <c:pt idx="98">
                  <c:v>0.89211132801425475</c:v>
                </c:pt>
                <c:pt idx="99">
                  <c:v>0.88993792082737733</c:v>
                </c:pt>
                <c:pt idx="100">
                  <c:v>0.88774512158339691</c:v>
                </c:pt>
                <c:pt idx="101">
                  <c:v>0.88553063051618319</c:v>
                </c:pt>
                <c:pt idx="102">
                  <c:v>0.88329217640288005</c:v>
                </c:pt>
              </c:numCache>
            </c:numRef>
          </c:yVal>
          <c:smooth val="1"/>
          <c:extLst>
            <c:ext xmlns:c16="http://schemas.microsoft.com/office/drawing/2014/chart" uri="{C3380CC4-5D6E-409C-BE32-E72D297353CC}">
              <c16:uniqueId val="{00000002-77A3-4C9F-B764-0AB14620BF55}"/>
            </c:ext>
          </c:extLst>
        </c:ser>
        <c:ser>
          <c:idx val="3"/>
          <c:order val="3"/>
          <c:tx>
            <c:strRef>
              <c:f>Sheet3!$F$6</c:f>
              <c:strCache>
                <c:ptCount val="1"/>
                <c:pt idx="0">
                  <c:v>40% load</c:v>
                </c:pt>
              </c:strCache>
            </c:strRef>
          </c:tx>
          <c:marker>
            <c:symbol val="none"/>
          </c:marker>
          <c:xVal>
            <c:numRef>
              <c:f>Sheet3!$A$8:$A$110</c:f>
              <c:numCache>
                <c:formatCode>#,##0.00</c:formatCode>
                <c:ptCount val="103"/>
                <c:pt idx="0">
                  <c:v>189.50963918874072</c:v>
                </c:pt>
                <c:pt idx="1">
                  <c:v>193.03288643089428</c:v>
                </c:pt>
                <c:pt idx="2">
                  <c:v>196.62163572973731</c:v>
                </c:pt>
                <c:pt idx="3">
                  <c:v>200.27710485942407</c:v>
                </c:pt>
                <c:pt idx="4">
                  <c:v>204.00053423422068</c:v>
                </c:pt>
                <c:pt idx="5">
                  <c:v>207.79318732941624</c:v>
                </c:pt>
                <c:pt idx="6">
                  <c:v>211.65635111005921</c:v>
                </c:pt>
                <c:pt idx="7">
                  <c:v>215.59133646766472</c:v>
                </c:pt>
                <c:pt idx="8">
                  <c:v>219.59947866504075</c:v>
                </c:pt>
                <c:pt idx="9">
                  <c:v>223.68213778938429</c:v>
                </c:pt>
                <c:pt idx="10">
                  <c:v>227.84069921380117</c:v>
                </c:pt>
                <c:pt idx="11">
                  <c:v>232.07657406740626</c:v>
                </c:pt>
                <c:pt idx="12">
                  <c:v>236.39119971416341</c:v>
                </c:pt>
                <c:pt idx="13">
                  <c:v>240.78604024062767</c:v>
                </c:pt>
                <c:pt idx="14">
                  <c:v>245.26258695275538</c:v>
                </c:pt>
                <c:pt idx="15">
                  <c:v>249.82235888195063</c:v>
                </c:pt>
                <c:pt idx="16">
                  <c:v>254.46690330051982</c:v>
                </c:pt>
                <c:pt idx="17">
                  <c:v>259.19779624670923</c:v>
                </c:pt>
                <c:pt idx="18">
                  <c:v>264.01664305950374</c:v>
                </c:pt>
                <c:pt idx="19">
                  <c:v>268.92507892336823</c:v>
                </c:pt>
                <c:pt idx="20">
                  <c:v>273.92476942311657</c:v>
                </c:pt>
                <c:pt idx="21">
                  <c:v>279.0174111090962</c:v>
                </c:pt>
                <c:pt idx="22">
                  <c:v>284.20473207288046</c:v>
                </c:pt>
                <c:pt idx="23">
                  <c:v>289.4884925336637</c:v>
                </c:pt>
                <c:pt idx="24">
                  <c:v>294.87048543555835</c:v>
                </c:pt>
                <c:pt idx="25">
                  <c:v>300.35253705599661</c:v>
                </c:pt>
                <c:pt idx="26">
                  <c:v>305.93650762544314</c:v>
                </c:pt>
                <c:pt idx="27">
                  <c:v>311.62429195862904</c:v>
                </c:pt>
                <c:pt idx="28">
                  <c:v>317.41782009752131</c:v>
                </c:pt>
                <c:pt idx="29">
                  <c:v>323.31905796624619</c:v>
                </c:pt>
                <c:pt idx="30">
                  <c:v>329.33000803818817</c:v>
                </c:pt>
                <c:pt idx="31">
                  <c:v>335.45271001549156</c:v>
                </c:pt>
                <c:pt idx="32">
                  <c:v>341.68924152119467</c:v>
                </c:pt>
                <c:pt idx="33">
                  <c:v>348.04171880423206</c:v>
                </c:pt>
                <c:pt idx="34">
                  <c:v>354.51229745754335</c:v>
                </c:pt>
                <c:pt idx="35">
                  <c:v>361.10317314953306</c:v>
                </c:pt>
                <c:pt idx="36">
                  <c:v>367.81658236912898</c:v>
                </c:pt>
                <c:pt idx="37">
                  <c:v>374.65480318469247</c:v>
                </c:pt>
                <c:pt idx="38">
                  <c:v>381.62015601703786</c:v>
                </c:pt>
                <c:pt idx="39">
                  <c:v>388.71500442682321</c:v>
                </c:pt>
                <c:pt idx="40">
                  <c:v>395.94175591658006</c:v>
                </c:pt>
                <c:pt idx="41">
                  <c:v>403.30286274765365</c:v>
                </c:pt>
                <c:pt idx="42">
                  <c:v>410.80082277233151</c:v>
                </c:pt>
                <c:pt idx="43">
                  <c:v>418.43818028144244</c:v>
                </c:pt>
                <c:pt idx="44">
                  <c:v>426.21752686771327</c:v>
                </c:pt>
                <c:pt idx="45">
                  <c:v>434.14150230517691</c:v>
                </c:pt>
                <c:pt idx="46">
                  <c:v>442.21279544492972</c:v>
                </c:pt>
                <c:pt idx="47">
                  <c:v>450.43414512754219</c:v>
                </c:pt>
                <c:pt idx="48">
                  <c:v>458.80834111243274</c:v>
                </c:pt>
                <c:pt idx="49">
                  <c:v>467.3382250245196</c:v>
                </c:pt>
                <c:pt idx="50">
                  <c:v>476.02669131847261</c:v>
                </c:pt>
                <c:pt idx="51">
                  <c:v>484.87668826089163</c:v>
                </c:pt>
                <c:pt idx="52">
                  <c:v>493.89121893074491</c:v>
                </c:pt>
                <c:pt idx="53">
                  <c:v>503.07334223840718</c:v>
                </c:pt>
                <c:pt idx="54">
                  <c:v>512.4261739636429</c:v>
                </c:pt>
                <c:pt idx="55">
                  <c:v>521.95288781288741</c:v>
                </c:pt>
                <c:pt idx="56">
                  <c:v>531.65671649618378</c:v>
                </c:pt>
                <c:pt idx="57">
                  <c:v>541.54095282414187</c:v>
                </c:pt>
                <c:pt idx="58">
                  <c:v>551.60895082529169</c:v>
                </c:pt>
                <c:pt idx="59">
                  <c:v>561.86412688420899</c:v>
                </c:pt>
                <c:pt idx="60">
                  <c:v>572.30996090080089</c:v>
                </c:pt>
                <c:pt idx="61">
                  <c:v>582.94999747114412</c:v>
                </c:pt>
                <c:pt idx="62">
                  <c:v>593.78784709027661</c:v>
                </c:pt>
                <c:pt idx="63">
                  <c:v>604.82718737735058</c:v>
                </c:pt>
                <c:pt idx="64">
                  <c:v>616.071764323563</c:v>
                </c:pt>
                <c:pt idx="65">
                  <c:v>627.5253935632868</c:v>
                </c:pt>
                <c:pt idx="66">
                  <c:v>639.19196166883432</c:v>
                </c:pt>
                <c:pt idx="67">
                  <c:v>651.07542746929187</c:v>
                </c:pt>
                <c:pt idx="68">
                  <c:v>663.17982339387345</c:v>
                </c:pt>
                <c:pt idx="69">
                  <c:v>675.50925684024969</c:v>
                </c:pt>
                <c:pt idx="70">
                  <c:v>688.06791156831491</c:v>
                </c:pt>
                <c:pt idx="71">
                  <c:v>700.8600491198672</c:v>
                </c:pt>
                <c:pt idx="72">
                  <c:v>713.89001026468202</c:v>
                </c:pt>
                <c:pt idx="73">
                  <c:v>727.16221647347015</c:v>
                </c:pt>
                <c:pt idx="74">
                  <c:v>740.68117141822017</c:v>
                </c:pt>
                <c:pt idx="75">
                  <c:v>754.4514625004341</c:v>
                </c:pt>
                <c:pt idx="76">
                  <c:v>768.47776240777569</c:v>
                </c:pt>
                <c:pt idx="77">
                  <c:v>782.76483069965809</c:v>
                </c:pt>
                <c:pt idx="78">
                  <c:v>797.31751542231052</c:v>
                </c:pt>
                <c:pt idx="79">
                  <c:v>812.14075475387097</c:v>
                </c:pt>
                <c:pt idx="80">
                  <c:v>827.23957868006357</c:v>
                </c:pt>
                <c:pt idx="81">
                  <c:v>842.61911070102883</c:v>
                </c:pt>
                <c:pt idx="82">
                  <c:v>858.28456956988646</c:v>
                </c:pt>
                <c:pt idx="83">
                  <c:v>874.24127106362084</c:v>
                </c:pt>
                <c:pt idx="84">
                  <c:v>890.49462978688894</c:v>
                </c:pt>
                <c:pt idx="85">
                  <c:v>907.05016100936416</c:v>
                </c:pt>
                <c:pt idx="86">
                  <c:v>923.91348253723845</c:v>
                </c:pt>
                <c:pt idx="87">
                  <c:v>941.09031661951883</c:v>
                </c:pt>
                <c:pt idx="88">
                  <c:v>958.58649188976403</c:v>
                </c:pt>
                <c:pt idx="89">
                  <c:v>976.40794534392114</c:v>
                </c:pt>
                <c:pt idx="90">
                  <c:v>994.56072435493286</c:v>
                </c:pt>
                <c:pt idx="91">
                  <c:v>1013.050988724799</c:v>
                </c:pt>
                <c:pt idx="92">
                  <c:v>1031.8850127747885</c:v>
                </c:pt>
                <c:pt idx="93">
                  <c:v>1051.0691874745119</c:v>
                </c:pt>
                <c:pt idx="94">
                  <c:v>1070.6100226105759</c:v>
                </c:pt>
                <c:pt idx="95">
                  <c:v>1090.5141489955561</c:v>
                </c:pt>
                <c:pt idx="96">
                  <c:v>1110.7883207180375</c:v>
                </c:pt>
                <c:pt idx="97">
                  <c:v>1131.4394174344875</c:v>
                </c:pt>
                <c:pt idx="98">
                  <c:v>1152.474446703736</c:v>
                </c:pt>
                <c:pt idx="99">
                  <c:v>1173.9005463648589</c:v>
                </c:pt>
                <c:pt idx="100">
                  <c:v>1195.7249869592679</c:v>
                </c:pt>
                <c:pt idx="101">
                  <c:v>1217.9551741978314</c:v>
                </c:pt>
                <c:pt idx="102">
                  <c:v>1240.5986514738629</c:v>
                </c:pt>
              </c:numCache>
            </c:numRef>
          </c:xVal>
          <c:yVal>
            <c:numRef>
              <c:f>Sheet3!$F$8:$F$110</c:f>
              <c:numCache>
                <c:formatCode>0.00</c:formatCode>
                <c:ptCount val="103"/>
                <c:pt idx="0">
                  <c:v>3.095762194820129</c:v>
                </c:pt>
                <c:pt idx="1">
                  <c:v>2.9571787384225598</c:v>
                </c:pt>
                <c:pt idx="2">
                  <c:v>2.8153619907818168</c:v>
                </c:pt>
                <c:pt idx="3">
                  <c:v>2.6768544811838404</c:v>
                </c:pt>
                <c:pt idx="4">
                  <c:v>2.5454773491547682</c:v>
                </c:pt>
                <c:pt idx="5">
                  <c:v>2.4231295091630112</c:v>
                </c:pt>
                <c:pt idx="6">
                  <c:v>2.3104721418856231</c:v>
                </c:pt>
                <c:pt idx="7">
                  <c:v>2.2074286797434297</c:v>
                </c:pt>
                <c:pt idx="8">
                  <c:v>2.1135182761319151</c:v>
                </c:pt>
                <c:pt idx="9">
                  <c:v>2.0280650106883713</c:v>
                </c:pt>
                <c:pt idx="10">
                  <c:v>1.9503228051034924</c:v>
                </c:pt>
                <c:pt idx="11">
                  <c:v>1.879546327523727</c:v>
                </c:pt>
                <c:pt idx="12">
                  <c:v>1.8150286088619849</c:v>
                </c:pt>
                <c:pt idx="13">
                  <c:v>1.7561187822659303</c:v>
                </c:pt>
                <c:pt idx="14">
                  <c:v>1.7022283285345514</c:v>
                </c:pt>
                <c:pt idx="15">
                  <c:v>1.6528309411553281</c:v>
                </c:pt>
                <c:pt idx="16">
                  <c:v>1.6074590679752476</c:v>
                </c:pt>
                <c:pt idx="17">
                  <c:v>1.5656989194398578</c:v>
                </c:pt>
                <c:pt idx="18">
                  <c:v>1.5271849643078408</c:v>
                </c:pt>
                <c:pt idx="19">
                  <c:v>1.4915944729297799</c:v>
                </c:pt>
                <c:pt idx="20">
                  <c:v>1.4586423957566876</c:v>
                </c:pt>
                <c:pt idx="21">
                  <c:v>1.4280767064595148</c:v>
                </c:pt>
                <c:pt idx="22">
                  <c:v>1.3996742493667416</c:v>
                </c:pt>
                <c:pt idx="23">
                  <c:v>1.3732370821382467</c:v>
                </c:pt>
                <c:pt idx="24">
                  <c:v>1.3485892798892041</c:v>
                </c:pt>
                <c:pt idx="25">
                  <c:v>1.3255741562223022</c:v>
                </c:pt>
                <c:pt idx="26">
                  <c:v>1.3040518537388084</c:v>
                </c:pt>
                <c:pt idx="27">
                  <c:v>1.283897257957539</c:v>
                </c:pt>
                <c:pt idx="28">
                  <c:v>1.2649981920441207</c:v>
                </c:pt>
                <c:pt idx="29">
                  <c:v>1.2472538541085441</c:v>
                </c:pt>
                <c:pt idx="30">
                  <c:v>1.2305734633748984</c:v>
                </c:pt>
                <c:pt idx="31">
                  <c:v>1.2148750858930371</c:v>
                </c:pt>
                <c:pt idx="32">
                  <c:v>1.2000846144672903</c:v>
                </c:pt>
                <c:pt idx="33">
                  <c:v>1.1861348810508161</c:v>
                </c:pt>
                <c:pt idx="34">
                  <c:v>1.1729648829858097</c:v>
                </c:pt>
                <c:pt idx="35">
                  <c:v>1.1605191071816934</c:v>
                </c:pt>
                <c:pt idx="36">
                  <c:v>1.1487469386532767</c:v>
                </c:pt>
                <c:pt idx="37">
                  <c:v>1.137602141831854</c:v>
                </c:pt>
                <c:pt idx="38">
                  <c:v>1.1270424047578043</c:v>
                </c:pt>
                <c:pt idx="39">
                  <c:v>1.1170289377042237</c:v>
                </c:pt>
                <c:pt idx="40">
                  <c:v>1.1075261190043277</c:v>
                </c:pt>
                <c:pt idx="41">
                  <c:v>1.0985011818933543</c:v>
                </c:pt>
                <c:pt idx="42">
                  <c:v>1.0899239370566358</c:v>
                </c:pt>
                <c:pt idx="43">
                  <c:v>1.0817665263236267</c:v>
                </c:pt>
                <c:pt idx="44">
                  <c:v>1.0740032035836029</c:v>
                </c:pt>
                <c:pt idx="45">
                  <c:v>1.0666101395398699</c:v>
                </c:pt>
                <c:pt idx="46">
                  <c:v>1.0595652473804855</c:v>
                </c:pt>
                <c:pt idx="47">
                  <c:v>1.0528480268370466</c:v>
                </c:pt>
                <c:pt idx="48">
                  <c:v>1.0464394244395074</c:v>
                </c:pt>
                <c:pt idx="49">
                  <c:v>1.0403217080630276</c:v>
                </c:pt>
                <c:pt idx="50">
                  <c:v>1.0344783541099349</c:v>
                </c:pt>
                <c:pt idx="51">
                  <c:v>1.0288939458821742</c:v>
                </c:pt>
                <c:pt idx="52">
                  <c:v>1.0235540818823503</c:v>
                </c:pt>
                <c:pt idx="53">
                  <c:v>1.0184452929390961</c:v>
                </c:pt>
                <c:pt idx="54">
                  <c:v>1.0135549671886261</c:v>
                </c:pt>
                <c:pt idx="55">
                  <c:v>1.008871282062201</c:v>
                </c:pt>
                <c:pt idx="56">
                  <c:v>1.004383142531418</c:v>
                </c:pt>
                <c:pt idx="57">
                  <c:v>1.0000801249519797</c:v>
                </c:pt>
                <c:pt idx="58">
                  <c:v>0.995952425923885</c:v>
                </c:pt>
                <c:pt idx="59">
                  <c:v>0.9919908156532703</c:v>
                </c:pt>
                <c:pt idx="60">
                  <c:v>0.98818659535997677</c:v>
                </c:pt>
                <c:pt idx="61">
                  <c:v>0.98453155832633132</c:v>
                </c:pt>
                <c:pt idx="62">
                  <c:v>0.98101795422771132</c:v>
                </c:pt>
                <c:pt idx="63">
                  <c:v>0.97763845642502256</c:v>
                </c:pt>
                <c:pt idx="64">
                  <c:v>0.97438613193400203</c:v>
                </c:pt>
                <c:pt idx="65">
                  <c:v>0.97125441381687527</c:v>
                </c:pt>
                <c:pt idx="66">
                  <c:v>0.96823707576891438</c:v>
                </c:pt>
                <c:pt idx="67">
                  <c:v>0.96532820869630254</c:v>
                </c:pt>
                <c:pt idx="68">
                  <c:v>0.96252219910281378</c:v>
                </c:pt>
                <c:pt idx="69">
                  <c:v>0.9598137091215222</c:v>
                </c:pt>
                <c:pt idx="70">
                  <c:v>0.95719765804435286</c:v>
                </c:pt>
                <c:pt idx="71">
                  <c:v>0.95466920521702703</c:v>
                </c:pt>
                <c:pt idx="72">
                  <c:v>0.95222373418009254</c:v>
                </c:pt>
                <c:pt idx="73">
                  <c:v>0.94985683794840825</c:v>
                </c:pt>
                <c:pt idx="74">
                  <c:v>0.94756430533190894</c:v>
                </c:pt>
                <c:pt idx="75">
                  <c:v>0.94534210820979647</c:v>
                </c:pt>
                <c:pt idx="76">
                  <c:v>0.94318638967865298</c:v>
                </c:pt>
                <c:pt idx="77">
                  <c:v>0.94109345300246139</c:v>
                </c:pt>
                <c:pt idx="78">
                  <c:v>0.93905975129922747</c:v>
                </c:pt>
                <c:pt idx="79">
                  <c:v>0.93708187790493314</c:v>
                </c:pt>
                <c:pt idx="80">
                  <c:v>0.93515655736098879</c:v>
                </c:pt>
                <c:pt idx="81">
                  <c:v>0.93328063697623387</c:v>
                </c:pt>
                <c:pt idx="82">
                  <c:v>0.93145107891896139</c:v>
                </c:pt>
                <c:pt idx="83">
                  <c:v>0.92966495279842876</c:v>
                </c:pt>
                <c:pt idx="84">
                  <c:v>0.9279194286989243</c:v>
                </c:pt>
                <c:pt idx="85">
                  <c:v>0.92621177063273996</c:v>
                </c:pt>
                <c:pt idx="86">
                  <c:v>0.92453933038135894</c:v>
                </c:pt>
                <c:pt idx="87">
                  <c:v>0.92289954169687816</c:v>
                </c:pt>
                <c:pt idx="88">
                  <c:v>0.92128991483813016</c:v>
                </c:pt>
                <c:pt idx="89">
                  <c:v>0.91970803141822388</c:v>
                </c:pt>
                <c:pt idx="90">
                  <c:v>0.91815153954224638</c:v>
                </c:pt>
                <c:pt idx="91">
                  <c:v>0.91661814921577234</c:v>
                </c:pt>
                <c:pt idx="92">
                  <c:v>0.9151056280065063</c:v>
                </c:pt>
                <c:pt idx="93">
                  <c:v>0.91361179694298111</c:v>
                </c:pt>
                <c:pt idx="94">
                  <c:v>0.91213452663568084</c:v>
                </c:pt>
                <c:pt idx="95">
                  <c:v>0.91067173360727216</c:v>
                </c:pt>
                <c:pt idx="96">
                  <c:v>0.90922137681988724</c:v>
                </c:pt>
                <c:pt idx="97">
                  <c:v>0.90778145438851443</c:v>
                </c:pt>
                <c:pt idx="98">
                  <c:v>0.90635000047062397</c:v>
                </c:pt>
                <c:pt idx="99">
                  <c:v>0.90492508232312885</c:v>
                </c:pt>
                <c:pt idx="100">
                  <c:v>0.90350479751870116</c:v>
                </c:pt>
                <c:pt idx="101">
                  <c:v>0.90208727131430066</c:v>
                </c:pt>
                <c:pt idx="102">
                  <c:v>0.900670654165586</c:v>
                </c:pt>
              </c:numCache>
            </c:numRef>
          </c:yVal>
          <c:smooth val="1"/>
          <c:extLst>
            <c:ext xmlns:c16="http://schemas.microsoft.com/office/drawing/2014/chart" uri="{C3380CC4-5D6E-409C-BE32-E72D297353CC}">
              <c16:uniqueId val="{00000003-77A3-4C9F-B764-0AB14620BF55}"/>
            </c:ext>
          </c:extLst>
        </c:ser>
        <c:ser>
          <c:idx val="4"/>
          <c:order val="4"/>
          <c:tx>
            <c:strRef>
              <c:f>Sheet3!$G$6</c:f>
              <c:strCache>
                <c:ptCount val="1"/>
                <c:pt idx="0">
                  <c:v>20% load</c:v>
                </c:pt>
              </c:strCache>
            </c:strRef>
          </c:tx>
          <c:marker>
            <c:symbol val="none"/>
          </c:marker>
          <c:xVal>
            <c:numRef>
              <c:f>Sheet3!$A$8:$A$110</c:f>
              <c:numCache>
                <c:formatCode>#,##0.00</c:formatCode>
                <c:ptCount val="103"/>
                <c:pt idx="0">
                  <c:v>189.50963918874072</c:v>
                </c:pt>
                <c:pt idx="1">
                  <c:v>193.03288643089428</c:v>
                </c:pt>
                <c:pt idx="2">
                  <c:v>196.62163572973731</c:v>
                </c:pt>
                <c:pt idx="3">
                  <c:v>200.27710485942407</c:v>
                </c:pt>
                <c:pt idx="4">
                  <c:v>204.00053423422068</c:v>
                </c:pt>
                <c:pt idx="5">
                  <c:v>207.79318732941624</c:v>
                </c:pt>
                <c:pt idx="6">
                  <c:v>211.65635111005921</c:v>
                </c:pt>
                <c:pt idx="7">
                  <c:v>215.59133646766472</c:v>
                </c:pt>
                <c:pt idx="8">
                  <c:v>219.59947866504075</c:v>
                </c:pt>
                <c:pt idx="9">
                  <c:v>223.68213778938429</c:v>
                </c:pt>
                <c:pt idx="10">
                  <c:v>227.84069921380117</c:v>
                </c:pt>
                <c:pt idx="11">
                  <c:v>232.07657406740626</c:v>
                </c:pt>
                <c:pt idx="12">
                  <c:v>236.39119971416341</c:v>
                </c:pt>
                <c:pt idx="13">
                  <c:v>240.78604024062767</c:v>
                </c:pt>
                <c:pt idx="14">
                  <c:v>245.26258695275538</c:v>
                </c:pt>
                <c:pt idx="15">
                  <c:v>249.82235888195063</c:v>
                </c:pt>
                <c:pt idx="16">
                  <c:v>254.46690330051982</c:v>
                </c:pt>
                <c:pt idx="17">
                  <c:v>259.19779624670923</c:v>
                </c:pt>
                <c:pt idx="18">
                  <c:v>264.01664305950374</c:v>
                </c:pt>
                <c:pt idx="19">
                  <c:v>268.92507892336823</c:v>
                </c:pt>
                <c:pt idx="20">
                  <c:v>273.92476942311657</c:v>
                </c:pt>
                <c:pt idx="21">
                  <c:v>279.0174111090962</c:v>
                </c:pt>
                <c:pt idx="22">
                  <c:v>284.20473207288046</c:v>
                </c:pt>
                <c:pt idx="23">
                  <c:v>289.4884925336637</c:v>
                </c:pt>
                <c:pt idx="24">
                  <c:v>294.87048543555835</c:v>
                </c:pt>
                <c:pt idx="25">
                  <c:v>300.35253705599661</c:v>
                </c:pt>
                <c:pt idx="26">
                  <c:v>305.93650762544314</c:v>
                </c:pt>
                <c:pt idx="27">
                  <c:v>311.62429195862904</c:v>
                </c:pt>
                <c:pt idx="28">
                  <c:v>317.41782009752131</c:v>
                </c:pt>
                <c:pt idx="29">
                  <c:v>323.31905796624619</c:v>
                </c:pt>
                <c:pt idx="30">
                  <c:v>329.33000803818817</c:v>
                </c:pt>
                <c:pt idx="31">
                  <c:v>335.45271001549156</c:v>
                </c:pt>
                <c:pt idx="32">
                  <c:v>341.68924152119467</c:v>
                </c:pt>
                <c:pt idx="33">
                  <c:v>348.04171880423206</c:v>
                </c:pt>
                <c:pt idx="34">
                  <c:v>354.51229745754335</c:v>
                </c:pt>
                <c:pt idx="35">
                  <c:v>361.10317314953306</c:v>
                </c:pt>
                <c:pt idx="36">
                  <c:v>367.81658236912898</c:v>
                </c:pt>
                <c:pt idx="37">
                  <c:v>374.65480318469247</c:v>
                </c:pt>
                <c:pt idx="38">
                  <c:v>381.62015601703786</c:v>
                </c:pt>
                <c:pt idx="39">
                  <c:v>388.71500442682321</c:v>
                </c:pt>
                <c:pt idx="40">
                  <c:v>395.94175591658006</c:v>
                </c:pt>
                <c:pt idx="41">
                  <c:v>403.30286274765365</c:v>
                </c:pt>
                <c:pt idx="42">
                  <c:v>410.80082277233151</c:v>
                </c:pt>
                <c:pt idx="43">
                  <c:v>418.43818028144244</c:v>
                </c:pt>
                <c:pt idx="44">
                  <c:v>426.21752686771327</c:v>
                </c:pt>
                <c:pt idx="45">
                  <c:v>434.14150230517691</c:v>
                </c:pt>
                <c:pt idx="46">
                  <c:v>442.21279544492972</c:v>
                </c:pt>
                <c:pt idx="47">
                  <c:v>450.43414512754219</c:v>
                </c:pt>
                <c:pt idx="48">
                  <c:v>458.80834111243274</c:v>
                </c:pt>
                <c:pt idx="49">
                  <c:v>467.3382250245196</c:v>
                </c:pt>
                <c:pt idx="50">
                  <c:v>476.02669131847261</c:v>
                </c:pt>
                <c:pt idx="51">
                  <c:v>484.87668826089163</c:v>
                </c:pt>
                <c:pt idx="52">
                  <c:v>493.89121893074491</c:v>
                </c:pt>
                <c:pt idx="53">
                  <c:v>503.07334223840718</c:v>
                </c:pt>
                <c:pt idx="54">
                  <c:v>512.4261739636429</c:v>
                </c:pt>
                <c:pt idx="55">
                  <c:v>521.95288781288741</c:v>
                </c:pt>
                <c:pt idx="56">
                  <c:v>531.65671649618378</c:v>
                </c:pt>
                <c:pt idx="57">
                  <c:v>541.54095282414187</c:v>
                </c:pt>
                <c:pt idx="58">
                  <c:v>551.60895082529169</c:v>
                </c:pt>
                <c:pt idx="59">
                  <c:v>561.86412688420899</c:v>
                </c:pt>
                <c:pt idx="60">
                  <c:v>572.30996090080089</c:v>
                </c:pt>
                <c:pt idx="61">
                  <c:v>582.94999747114412</c:v>
                </c:pt>
                <c:pt idx="62">
                  <c:v>593.78784709027661</c:v>
                </c:pt>
                <c:pt idx="63">
                  <c:v>604.82718737735058</c:v>
                </c:pt>
                <c:pt idx="64">
                  <c:v>616.071764323563</c:v>
                </c:pt>
                <c:pt idx="65">
                  <c:v>627.5253935632868</c:v>
                </c:pt>
                <c:pt idx="66">
                  <c:v>639.19196166883432</c:v>
                </c:pt>
                <c:pt idx="67">
                  <c:v>651.07542746929187</c:v>
                </c:pt>
                <c:pt idx="68">
                  <c:v>663.17982339387345</c:v>
                </c:pt>
                <c:pt idx="69">
                  <c:v>675.50925684024969</c:v>
                </c:pt>
                <c:pt idx="70">
                  <c:v>688.06791156831491</c:v>
                </c:pt>
                <c:pt idx="71">
                  <c:v>700.8600491198672</c:v>
                </c:pt>
                <c:pt idx="72">
                  <c:v>713.89001026468202</c:v>
                </c:pt>
                <c:pt idx="73">
                  <c:v>727.16221647347015</c:v>
                </c:pt>
                <c:pt idx="74">
                  <c:v>740.68117141822017</c:v>
                </c:pt>
                <c:pt idx="75">
                  <c:v>754.4514625004341</c:v>
                </c:pt>
                <c:pt idx="76">
                  <c:v>768.47776240777569</c:v>
                </c:pt>
                <c:pt idx="77">
                  <c:v>782.76483069965809</c:v>
                </c:pt>
                <c:pt idx="78">
                  <c:v>797.31751542231052</c:v>
                </c:pt>
                <c:pt idx="79">
                  <c:v>812.14075475387097</c:v>
                </c:pt>
                <c:pt idx="80">
                  <c:v>827.23957868006357</c:v>
                </c:pt>
                <c:pt idx="81">
                  <c:v>842.61911070102883</c:v>
                </c:pt>
                <c:pt idx="82">
                  <c:v>858.28456956988646</c:v>
                </c:pt>
                <c:pt idx="83">
                  <c:v>874.24127106362084</c:v>
                </c:pt>
                <c:pt idx="84">
                  <c:v>890.49462978688894</c:v>
                </c:pt>
                <c:pt idx="85">
                  <c:v>907.05016100936416</c:v>
                </c:pt>
                <c:pt idx="86">
                  <c:v>923.91348253723845</c:v>
                </c:pt>
                <c:pt idx="87">
                  <c:v>941.09031661951883</c:v>
                </c:pt>
                <c:pt idx="88">
                  <c:v>958.58649188976403</c:v>
                </c:pt>
                <c:pt idx="89">
                  <c:v>976.40794534392114</c:v>
                </c:pt>
                <c:pt idx="90">
                  <c:v>994.56072435493286</c:v>
                </c:pt>
                <c:pt idx="91">
                  <c:v>1013.050988724799</c:v>
                </c:pt>
                <c:pt idx="92">
                  <c:v>1031.8850127747885</c:v>
                </c:pt>
                <c:pt idx="93">
                  <c:v>1051.0691874745119</c:v>
                </c:pt>
                <c:pt idx="94">
                  <c:v>1070.6100226105759</c:v>
                </c:pt>
                <c:pt idx="95">
                  <c:v>1090.5141489955561</c:v>
                </c:pt>
                <c:pt idx="96">
                  <c:v>1110.7883207180375</c:v>
                </c:pt>
                <c:pt idx="97">
                  <c:v>1131.4394174344875</c:v>
                </c:pt>
                <c:pt idx="98">
                  <c:v>1152.474446703736</c:v>
                </c:pt>
                <c:pt idx="99">
                  <c:v>1173.9005463648589</c:v>
                </c:pt>
                <c:pt idx="100">
                  <c:v>1195.7249869592679</c:v>
                </c:pt>
                <c:pt idx="101">
                  <c:v>1217.9551741978314</c:v>
                </c:pt>
                <c:pt idx="102">
                  <c:v>1240.5986514738629</c:v>
                </c:pt>
              </c:numCache>
            </c:numRef>
          </c:xVal>
          <c:yVal>
            <c:numRef>
              <c:f>Sheet3!$G$8:$G$110</c:f>
              <c:numCache>
                <c:formatCode>0.00</c:formatCode>
                <c:ptCount val="103"/>
                <c:pt idx="0">
                  <c:v>4.4502737810161941</c:v>
                </c:pt>
                <c:pt idx="1">
                  <c:v>3.9843793761379582</c:v>
                </c:pt>
                <c:pt idx="2">
                  <c:v>3.599119015725281</c:v>
                </c:pt>
                <c:pt idx="3">
                  <c:v>3.2809106242394095</c:v>
                </c:pt>
                <c:pt idx="4">
                  <c:v>3.0165288277908364</c:v>
                </c:pt>
                <c:pt idx="5">
                  <c:v>2.7949507782803082</c:v>
                </c:pt>
                <c:pt idx="6">
                  <c:v>2.6074743271349736</c:v>
                </c:pt>
                <c:pt idx="7">
                  <c:v>2.4473547205306225</c:v>
                </c:pt>
                <c:pt idx="8">
                  <c:v>2.3093800294880595</c:v>
                </c:pt>
                <c:pt idx="9">
                  <c:v>2.1895060855290809</c:v>
                </c:pt>
                <c:pt idx="10">
                  <c:v>2.0845712242728167</c:v>
                </c:pt>
                <c:pt idx="11">
                  <c:v>1.9920814401856854</c:v>
                </c:pt>
                <c:pt idx="12">
                  <c:v>1.9100506840186808</c:v>
                </c:pt>
                <c:pt idx="13">
                  <c:v>1.8368823914119481</c:v>
                </c:pt>
                <c:pt idx="14">
                  <c:v>1.7712812836369223</c:v>
                </c:pt>
                <c:pt idx="15">
                  <c:v>1.7121872792995476</c:v>
                </c:pt>
                <c:pt idx="16">
                  <c:v>1.6587255799006406</c:v>
                </c:pt>
                <c:pt idx="17">
                  <c:v>1.6101686460043334</c:v>
                </c:pt>
                <c:pt idx="18">
                  <c:v>1.5659069758707851</c:v>
                </c:pt>
                <c:pt idx="19">
                  <c:v>1.5254264521334953</c:v>
                </c:pt>
                <c:pt idx="20">
                  <c:v>1.4882906302887962</c:v>
                </c:pt>
                <c:pt idx="21">
                  <c:v>1.4541267769274802</c:v>
                </c:pt>
                <c:pt idx="22">
                  <c:v>1.4226147770574524</c:v>
                </c:pt>
                <c:pt idx="23">
                  <c:v>1.393478254662881</c:v>
                </c:pt>
                <c:pt idx="24">
                  <c:v>1.3664774140853058</c:v>
                </c:pt>
                <c:pt idx="25">
                  <c:v>1.3414032295517813</c:v>
                </c:pt>
                <c:pt idx="26">
                  <c:v>1.3180726985848434</c:v>
                </c:pt>
                <c:pt idx="27">
                  <c:v>1.2963249408165332</c:v>
                </c:pt>
                <c:pt idx="28">
                  <c:v>1.276017973059584</c:v>
                </c:pt>
                <c:pt idx="29">
                  <c:v>1.2570260287580697</c:v>
                </c:pt>
                <c:pt idx="30">
                  <c:v>1.2392373183021628</c:v>
                </c:pt>
                <c:pt idx="31">
                  <c:v>1.2225521484281479</c:v>
                </c:pt>
                <c:pt idx="32">
                  <c:v>1.2068813356968042</c:v>
                </c:pt>
                <c:pt idx="33">
                  <c:v>1.1921448620692761</c:v>
                </c:pt>
                <c:pt idx="34">
                  <c:v>1.1782707307798916</c:v>
                </c:pt>
                <c:pt idx="35">
                  <c:v>1.1651939887098159</c:v>
                </c:pt>
                <c:pt idx="36">
                  <c:v>1.1528558877954245</c:v>
                </c:pt>
                <c:pt idx="37">
                  <c:v>1.1412031630389738</c:v>
                </c:pt>
                <c:pt idx="38">
                  <c:v>1.1301874087133592</c:v>
                </c:pt>
                <c:pt idx="39">
                  <c:v>1.1197645375863505</c:v>
                </c:pt>
                <c:pt idx="40">
                  <c:v>1.1098943106008015</c:v>
                </c:pt>
                <c:pt idx="41">
                  <c:v>1.1005399265656941</c:v>
                </c:pt>
                <c:pt idx="42">
                  <c:v>1.0916676631392654</c:v>
                </c:pt>
                <c:pt idx="43">
                  <c:v>1.0832465617985352</c:v>
                </c:pt>
                <c:pt idx="44">
                  <c:v>1.0752481506509912</c:v>
                </c:pt>
                <c:pt idx="45">
                  <c:v>1.067646199902639</c:v>
                </c:pt>
                <c:pt idx="46">
                  <c:v>1.0604165055906416</c:v>
                </c:pt>
                <c:pt idx="47">
                  <c:v>1.053536697848986</c:v>
                </c:pt>
                <c:pt idx="48">
                  <c:v>1.0469860705265714</c:v>
                </c:pt>
                <c:pt idx="49">
                  <c:v>1.0407454294384615</c:v>
                </c:pt>
                <c:pt idx="50">
                  <c:v>1.0347969569186399</c:v>
                </c:pt>
                <c:pt idx="51">
                  <c:v>1.0291240906693258</c:v>
                </c:pt>
                <c:pt idx="52">
                  <c:v>1.0237114151780984</c:v>
                </c:pt>
                <c:pt idx="53">
                  <c:v>1.0185445642083377</c:v>
                </c:pt>
                <c:pt idx="54">
                  <c:v>1.0136101330676666</c:v>
                </c:pt>
                <c:pt idx="55">
                  <c:v>1.0088955995289908</c:v>
                </c:pt>
                <c:pt idx="56">
                  <c:v>1.004389252424007</c:v>
                </c:pt>
                <c:pt idx="57">
                  <c:v>1.0000801270535984</c:v>
                </c:pt>
                <c:pt idx="58">
                  <c:v>0.99595794666662407</c:v>
                </c:pt>
                <c:pt idx="59">
                  <c:v>0.99201306935084421</c:v>
                </c:pt>
                <c:pt idx="60">
                  <c:v>0.98823643975941666</c:v>
                </c:pt>
                <c:pt idx="61">
                  <c:v>0.98461954516537398</c:v>
                </c:pt>
                <c:pt idx="62">
                  <c:v>0.9811543753963422</c:v>
                </c:pt>
                <c:pt idx="63">
                  <c:v>0.97783338625379601</c:v>
                </c:pt>
                <c:pt idx="64">
                  <c:v>0.97464946606649727</c:v>
                </c:pt>
                <c:pt idx="65">
                  <c:v>0.97159590506734661</c:v>
                </c:pt>
                <c:pt idx="66">
                  <c:v>0.96866636731751088</c:v>
                </c:pt>
                <c:pt idx="67">
                  <c:v>0.96585486493205908</c:v>
                </c:pt>
                <c:pt idx="68">
                  <c:v>0.9631557343879843</c:v>
                </c:pt>
                <c:pt idx="69">
                  <c:v>0.96056361471895557</c:v>
                </c:pt>
                <c:pt idx="70">
                  <c:v>0.95807342742180301</c:v>
                </c:pt>
                <c:pt idx="71">
                  <c:v>0.95568035791800121</c:v>
                </c:pt>
                <c:pt idx="72">
                  <c:v>0.95337983842954011</c:v>
                </c:pt>
                <c:pt idx="73">
                  <c:v>0.95116753214287708</c:v>
                </c:pt>
                <c:pt idx="74">
                  <c:v>0.94903931854733481</c:v>
                </c:pt>
                <c:pt idx="75">
                  <c:v>0.94699127984559095</c:v>
                </c:pt>
                <c:pt idx="76">
                  <c:v>0.94501968834391181</c:v>
                </c:pt>
                <c:pt idx="77">
                  <c:v>0.94312099473874045</c:v>
                </c:pt>
                <c:pt idx="78">
                  <c:v>0.94129181722420663</c:v>
                </c:pt>
                <c:pt idx="79">
                  <c:v>0.93952893135225901</c:v>
                </c:pt>
                <c:pt idx="80">
                  <c:v>0.93782926058350069</c:v>
                </c:pt>
                <c:pt idx="81">
                  <c:v>0.93618986747252153</c:v>
                </c:pt>
                <c:pt idx="82">
                  <c:v>0.9346079454366446</c:v>
                </c:pt>
                <c:pt idx="83">
                  <c:v>0.93308081106162355</c:v>
                </c:pt>
                <c:pt idx="84">
                  <c:v>0.9316058969019585</c:v>
                </c:pt>
                <c:pt idx="85">
                  <c:v>0.93018074473724099</c:v>
                </c:pt>
                <c:pt idx="86">
                  <c:v>0.92880299924930088</c:v>
                </c:pt>
                <c:pt idx="87">
                  <c:v>0.9274704020879645</c:v>
                </c:pt>
                <c:pt idx="88">
                  <c:v>0.92618078629598521</c:v>
                </c:pt>
                <c:pt idx="89">
                  <c:v>0.92493207106619169</c:v>
                </c:pt>
                <c:pt idx="90">
                  <c:v>0.92372225680614151</c:v>
                </c:pt>
                <c:pt idx="91">
                  <c:v>0.92254942048762967</c:v>
                </c:pt>
                <c:pt idx="92">
                  <c:v>0.92141171126023125</c:v>
                </c:pt>
                <c:pt idx="93">
                  <c:v>0.92030734630976097</c:v>
                </c:pt>
                <c:pt idx="94">
                  <c:v>0.91923460694405934</c:v>
                </c:pt>
                <c:pt idx="95">
                  <c:v>0.91819183488990197</c:v>
                </c:pt>
                <c:pt idx="96">
                  <c:v>0.91717742878612385</c:v>
                </c:pt>
                <c:pt idx="97">
                  <c:v>0.91618984085918997</c:v>
                </c:pt>
                <c:pt idx="98">
                  <c:v>0.91522757376851804</c:v>
                </c:pt>
                <c:pt idx="99">
                  <c:v>0.91428917760982875</c:v>
                </c:pt>
                <c:pt idx="100">
                  <c:v>0.9133732470656919</c:v>
                </c:pt>
                <c:pt idx="101">
                  <c:v>0.91247841869324509</c:v>
                </c:pt>
                <c:pt idx="102">
                  <c:v>0.91160336833981825</c:v>
                </c:pt>
              </c:numCache>
            </c:numRef>
          </c:yVal>
          <c:smooth val="1"/>
          <c:extLst>
            <c:ext xmlns:c16="http://schemas.microsoft.com/office/drawing/2014/chart" uri="{C3380CC4-5D6E-409C-BE32-E72D297353CC}">
              <c16:uniqueId val="{00000004-77A3-4C9F-B764-0AB14620BF55}"/>
            </c:ext>
          </c:extLst>
        </c:ser>
        <c:dLbls>
          <c:showLegendKey val="0"/>
          <c:showVal val="0"/>
          <c:showCatName val="0"/>
          <c:showSerName val="0"/>
          <c:showPercent val="0"/>
          <c:showBubbleSize val="0"/>
        </c:dLbls>
        <c:axId val="356149904"/>
        <c:axId val="356143632"/>
      </c:scatterChart>
      <c:valAx>
        <c:axId val="356149904"/>
        <c:scaling>
          <c:orientation val="minMax"/>
          <c:max val="120"/>
          <c:min val="30"/>
        </c:scaling>
        <c:delete val="0"/>
        <c:axPos val="b"/>
        <c:majorGridlines>
          <c:spPr>
            <a:ln>
              <a:solidFill>
                <a:sysClr val="windowText" lastClr="000000"/>
              </a:solidFill>
              <a:prstDash val="sysDash"/>
            </a:ln>
          </c:spPr>
        </c:majorGridlines>
        <c:minorGridlines/>
        <c:numFmt formatCode="#,##0_ " sourceLinked="0"/>
        <c:majorTickMark val="out"/>
        <c:minorTickMark val="none"/>
        <c:tickLblPos val="nextTo"/>
        <c:txPr>
          <a:bodyPr/>
          <a:lstStyle/>
          <a:p>
            <a:pPr>
              <a:defRPr lang="en-US"/>
            </a:pPr>
            <a:endParaRPr lang="en-US"/>
          </a:p>
        </c:txPr>
        <c:crossAx val="356143632"/>
        <c:crosses val="autoZero"/>
        <c:crossBetween val="midCat"/>
        <c:majorUnit val="10"/>
        <c:minorUnit val="5"/>
      </c:valAx>
      <c:valAx>
        <c:axId val="356143632"/>
        <c:scaling>
          <c:orientation val="minMax"/>
          <c:max val="1.7"/>
          <c:min val="0.70000000000000062"/>
        </c:scaling>
        <c:delete val="0"/>
        <c:axPos val="l"/>
        <c:majorGridlines>
          <c:spPr>
            <a:ln>
              <a:prstDash val="sysDash"/>
            </a:ln>
          </c:spPr>
        </c:majorGridlines>
        <c:numFmt formatCode="0.00" sourceLinked="1"/>
        <c:majorTickMark val="out"/>
        <c:minorTickMark val="none"/>
        <c:tickLblPos val="nextTo"/>
        <c:txPr>
          <a:bodyPr/>
          <a:lstStyle/>
          <a:p>
            <a:pPr>
              <a:defRPr lang="en-US"/>
            </a:pPr>
            <a:endParaRPr lang="en-US"/>
          </a:p>
        </c:txPr>
        <c:crossAx val="356149904"/>
        <c:crosses val="autoZero"/>
        <c:crossBetween val="midCat"/>
      </c:valAx>
    </c:plotArea>
    <c:legend>
      <c:legendPos val="r"/>
      <c:layout>
        <c:manualLayout>
          <c:xMode val="edge"/>
          <c:yMode val="edge"/>
          <c:x val="0.59925384326959164"/>
          <c:y val="5.2417716791249104E-2"/>
          <c:w val="0.18172336948447729"/>
          <c:h val="0.23499562554680853"/>
        </c:manualLayout>
      </c:layout>
      <c:overlay val="0"/>
      <c:spPr>
        <a:solidFill>
          <a:sysClr val="window" lastClr="FFFFFF"/>
        </a:solidFill>
        <a:ln>
          <a:solidFill>
            <a:sysClr val="windowText" lastClr="000000"/>
          </a:solidFill>
        </a:ln>
      </c:spPr>
      <c:txPr>
        <a:bodyPr/>
        <a:lstStyle/>
        <a:p>
          <a:pPr>
            <a:defRPr lang="en-US"/>
          </a:pPr>
          <a:endParaRPr lang="en-US"/>
        </a:p>
      </c:txPr>
    </c:legend>
    <c:plotVisOnly val="1"/>
    <c:dispBlanksAs val="gap"/>
    <c:showDLblsOverMax val="0"/>
  </c:chart>
  <c:printSettings>
    <c:headerFooter/>
    <c:pageMargins b="0.75000000000000722" l="0.70000000000000062" r="0.70000000000000062" t="0.75000000000000722"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5</xdr:col>
      <xdr:colOff>600075</xdr:colOff>
      <xdr:row>44</xdr:row>
      <xdr:rowOff>47626</xdr:rowOff>
    </xdr:from>
    <xdr:to>
      <xdr:col>17</xdr:col>
      <xdr:colOff>47625</xdr:colOff>
      <xdr:row>66</xdr:row>
      <xdr:rowOff>38100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44</xdr:row>
      <xdr:rowOff>57150</xdr:rowOff>
    </xdr:from>
    <xdr:to>
      <xdr:col>5</xdr:col>
      <xdr:colOff>457200</xdr:colOff>
      <xdr:row>66</xdr:row>
      <xdr:rowOff>38100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921727</xdr:colOff>
      <xdr:row>44</xdr:row>
      <xdr:rowOff>155493</xdr:rowOff>
    </xdr:from>
    <xdr:to>
      <xdr:col>1</xdr:col>
      <xdr:colOff>921729</xdr:colOff>
      <xdr:row>64</xdr:row>
      <xdr:rowOff>99647</xdr:rowOff>
    </xdr:to>
    <xdr:cxnSp macro="">
      <xdr:nvCxnSpPr>
        <xdr:cNvPr id="7" name="Straight Arrow Connector 6">
          <a:extLst>
            <a:ext uri="{FF2B5EF4-FFF2-40B4-BE49-F238E27FC236}">
              <a16:creationId xmlns:a16="http://schemas.microsoft.com/office/drawing/2014/main" id="{00000000-0008-0000-0000-000007000000}"/>
            </a:ext>
          </a:extLst>
        </xdr:cNvPr>
        <xdr:cNvCxnSpPr/>
      </xdr:nvCxnSpPr>
      <xdr:spPr>
        <a:xfrm rot="16200000" flipH="1">
          <a:off x="-493753" y="8861261"/>
          <a:ext cx="3168000" cy="2"/>
        </a:xfrm>
        <a:prstGeom prst="straightConnector1">
          <a:avLst/>
        </a:prstGeom>
        <a:ln w="28575">
          <a:solidFill>
            <a:schemeClr val="accent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301869</xdr:colOff>
      <xdr:row>46</xdr:row>
      <xdr:rowOff>127492</xdr:rowOff>
    </xdr:from>
    <xdr:to>
      <xdr:col>2</xdr:col>
      <xdr:colOff>419619</xdr:colOff>
      <xdr:row>46</xdr:row>
      <xdr:rowOff>134818</xdr:rowOff>
    </xdr:to>
    <xdr:cxnSp macro="">
      <xdr:nvCxnSpPr>
        <xdr:cNvPr id="11" name="Straight Arrow Connector 10">
          <a:extLst>
            <a:ext uri="{FF2B5EF4-FFF2-40B4-BE49-F238E27FC236}">
              <a16:creationId xmlns:a16="http://schemas.microsoft.com/office/drawing/2014/main" id="{00000000-0008-0000-0000-00000B000000}"/>
            </a:ext>
          </a:extLst>
        </xdr:cNvPr>
        <xdr:cNvCxnSpPr/>
      </xdr:nvCxnSpPr>
      <xdr:spPr>
        <a:xfrm flipH="1" flipV="1">
          <a:off x="470388" y="7571646"/>
          <a:ext cx="2880000" cy="7326"/>
        </a:xfrm>
        <a:prstGeom prst="straightConnector1">
          <a:avLst/>
        </a:prstGeom>
        <a:ln w="28575">
          <a:solidFill>
            <a:schemeClr val="accent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57150</xdr:colOff>
          <xdr:row>16</xdr:row>
          <xdr:rowOff>28575</xdr:rowOff>
        </xdr:from>
        <xdr:to>
          <xdr:col>6</xdr:col>
          <xdr:colOff>95250</xdr:colOff>
          <xdr:row>27</xdr:row>
          <xdr:rowOff>9525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5</xdr:col>
      <xdr:colOff>1962150</xdr:colOff>
      <xdr:row>56</xdr:row>
      <xdr:rowOff>159730</xdr:rowOff>
    </xdr:from>
    <xdr:to>
      <xdr:col>15</xdr:col>
      <xdr:colOff>591600</xdr:colOff>
      <xdr:row>56</xdr:row>
      <xdr:rowOff>159730</xdr:rowOff>
    </xdr:to>
    <xdr:cxnSp macro="">
      <xdr:nvCxnSpPr>
        <xdr:cNvPr id="12" name="Straight Arrow Connector 11">
          <a:extLst>
            <a:ext uri="{FF2B5EF4-FFF2-40B4-BE49-F238E27FC236}">
              <a16:creationId xmlns:a16="http://schemas.microsoft.com/office/drawing/2014/main" id="{00000000-0008-0000-0000-00000C000000}"/>
            </a:ext>
          </a:extLst>
        </xdr:cNvPr>
        <xdr:cNvCxnSpPr/>
      </xdr:nvCxnSpPr>
      <xdr:spPr>
        <a:xfrm>
          <a:off x="6372958" y="9215807"/>
          <a:ext cx="6842930" cy="0"/>
        </a:xfrm>
        <a:prstGeom prst="straightConnector1">
          <a:avLst/>
        </a:prstGeom>
        <a:ln w="19050">
          <a:solidFill>
            <a:srgbClr val="C00000"/>
          </a:solidFill>
          <a:prstDash val="lg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xdr:col>
      <xdr:colOff>600075</xdr:colOff>
      <xdr:row>87</xdr:row>
      <xdr:rowOff>74470</xdr:rowOff>
    </xdr:from>
    <xdr:to>
      <xdr:col>17</xdr:col>
      <xdr:colOff>37907</xdr:colOff>
      <xdr:row>104</xdr:row>
      <xdr:rowOff>83993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stretch>
          <a:fillRect/>
        </a:stretch>
      </xdr:blipFill>
      <xdr:spPr>
        <a:xfrm>
          <a:off x="9258300" y="14219095"/>
          <a:ext cx="4628957" cy="2438398"/>
        </a:xfrm>
        <a:prstGeom prst="rect">
          <a:avLst/>
        </a:prstGeom>
      </xdr:spPr>
    </xdr:pic>
    <xdr:clientData/>
  </xdr:twoCellAnchor>
  <xdr:twoCellAnchor>
    <xdr:from>
      <xdr:col>5</xdr:col>
      <xdr:colOff>1962150</xdr:colOff>
      <xdr:row>59</xdr:row>
      <xdr:rowOff>123825</xdr:rowOff>
    </xdr:from>
    <xdr:to>
      <xdr:col>15</xdr:col>
      <xdr:colOff>591600</xdr:colOff>
      <xdr:row>59</xdr:row>
      <xdr:rowOff>123825</xdr:rowOff>
    </xdr:to>
    <xdr:cxnSp macro="">
      <xdr:nvCxnSpPr>
        <xdr:cNvPr id="15" name="Straight Arrow Connector 14">
          <a:extLst>
            <a:ext uri="{FF2B5EF4-FFF2-40B4-BE49-F238E27FC236}">
              <a16:creationId xmlns:a16="http://schemas.microsoft.com/office/drawing/2014/main" id="{00000000-0008-0000-0000-00000F000000}"/>
            </a:ext>
          </a:extLst>
        </xdr:cNvPr>
        <xdr:cNvCxnSpPr/>
      </xdr:nvCxnSpPr>
      <xdr:spPr>
        <a:xfrm>
          <a:off x="6381750" y="9705975"/>
          <a:ext cx="6840000" cy="0"/>
        </a:xfrm>
        <a:prstGeom prst="straightConnector1">
          <a:avLst/>
        </a:prstGeom>
        <a:ln w="19050">
          <a:solidFill>
            <a:srgbClr val="C00000"/>
          </a:solidFill>
          <a:prstDash val="lg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13</xdr:col>
      <xdr:colOff>190500</xdr:colOff>
      <xdr:row>67</xdr:row>
      <xdr:rowOff>115976</xdr:rowOff>
    </xdr:from>
    <xdr:to>
      <xdr:col>23</xdr:col>
      <xdr:colOff>438150</xdr:colOff>
      <xdr:row>87</xdr:row>
      <xdr:rowOff>65784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4"/>
        <a:stretch>
          <a:fillRect/>
        </a:stretch>
      </xdr:blipFill>
      <xdr:spPr>
        <a:xfrm>
          <a:off x="11115675" y="10993526"/>
          <a:ext cx="6829425" cy="3216883"/>
        </a:xfrm>
        <a:prstGeom prst="rect">
          <a:avLst/>
        </a:prstGeom>
      </xdr:spPr>
    </xdr:pic>
    <xdr:clientData/>
  </xdr:twoCellAnchor>
  <xdr:twoCellAnchor editAs="oneCell">
    <xdr:from>
      <xdr:col>10</xdr:col>
      <xdr:colOff>623550</xdr:colOff>
      <xdr:row>106</xdr:row>
      <xdr:rowOff>152399</xdr:rowOff>
    </xdr:from>
    <xdr:to>
      <xdr:col>17</xdr:col>
      <xdr:colOff>160226</xdr:colOff>
      <xdr:row>120</xdr:row>
      <xdr:rowOff>103947</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9281775" y="17049749"/>
          <a:ext cx="4727801" cy="23042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1200150</xdr:colOff>
          <xdr:row>47</xdr:row>
          <xdr:rowOff>19050</xdr:rowOff>
        </xdr:from>
        <xdr:to>
          <xdr:col>1</xdr:col>
          <xdr:colOff>2114550</xdr:colOff>
          <xdr:row>50</xdr:row>
          <xdr:rowOff>133350</xdr:rowOff>
        </xdr:to>
        <xdr:sp macro="" textlink="">
          <xdr:nvSpPr>
            <xdr:cNvPr id="8196" name="Object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2295525</xdr:colOff>
          <xdr:row>47</xdr:row>
          <xdr:rowOff>19050</xdr:rowOff>
        </xdr:from>
        <xdr:to>
          <xdr:col>1</xdr:col>
          <xdr:colOff>3209925</xdr:colOff>
          <xdr:row>50</xdr:row>
          <xdr:rowOff>133350</xdr:rowOff>
        </xdr:to>
        <xdr:sp macro="" textlink="">
          <xdr:nvSpPr>
            <xdr:cNvPr id="8197" name="Object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1</xdr:col>
          <xdr:colOff>914400</xdr:colOff>
          <xdr:row>50</xdr:row>
          <xdr:rowOff>142875</xdr:rowOff>
        </xdr:to>
        <xdr:sp macro="" textlink="">
          <xdr:nvSpPr>
            <xdr:cNvPr id="8198" name="Object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48747</xdr:colOff>
      <xdr:row>81</xdr:row>
      <xdr:rowOff>132229</xdr:rowOff>
    </xdr:from>
    <xdr:to>
      <xdr:col>10</xdr:col>
      <xdr:colOff>246530</xdr:colOff>
      <xdr:row>128</xdr:row>
      <xdr:rowOff>11766</xdr:rowOff>
    </xdr:to>
    <xdr:graphicFrame macro="">
      <xdr:nvGraphicFramePr>
        <xdr:cNvPr id="4" name="Chart 1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544285</xdr:colOff>
      <xdr:row>18</xdr:row>
      <xdr:rowOff>0</xdr:rowOff>
    </xdr:from>
    <xdr:to>
      <xdr:col>29</xdr:col>
      <xdr:colOff>231321</xdr:colOff>
      <xdr:row>51</xdr:row>
      <xdr:rowOff>40821</xdr:rowOff>
    </xdr:to>
    <xdr:graphicFrame macro="">
      <xdr:nvGraphicFramePr>
        <xdr:cNvPr id="6" name="Chart 5">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12</xdr:col>
      <xdr:colOff>571500</xdr:colOff>
      <xdr:row>4</xdr:row>
      <xdr:rowOff>161925</xdr:rowOff>
    </xdr:from>
    <xdr:to>
      <xdr:col>20</xdr:col>
      <xdr:colOff>504825</xdr:colOff>
      <xdr:row>31</xdr:row>
      <xdr:rowOff>95250</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Microsoft_Visio_2003-2010_Drawing.vsd"/></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2.vml"/><Relationship Id="rId7" Type="http://schemas.openxmlformats.org/officeDocument/2006/relationships/image" Target="../media/image6.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5" Type="http://schemas.openxmlformats.org/officeDocument/2006/relationships/image" Target="../media/image5.emf"/><Relationship Id="rId4" Type="http://schemas.openxmlformats.org/officeDocument/2006/relationships/oleObject" Target="../embeddings/oleObject1.bin"/><Relationship Id="rId9" Type="http://schemas.openxmlformats.org/officeDocument/2006/relationships/image" Target="../media/image7.emf"/></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onsemi.com/download/eval-board-manual/pdf/evbum2875-d.pdf" TargetMode="External"/><Relationship Id="rId1" Type="http://schemas.openxmlformats.org/officeDocument/2006/relationships/hyperlink" Target="https://www.onsemi.com/download/eval-board-manual/pdf/evbum2826-d.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U209"/>
  <sheetViews>
    <sheetView tabSelected="1" topLeftCell="A107" zoomScaleNormal="100" workbookViewId="0">
      <selection activeCell="T113" sqref="T113"/>
    </sheetView>
  </sheetViews>
  <sheetFormatPr defaultColWidth="9.140625" defaultRowHeight="12.75"/>
  <cols>
    <col min="1" max="1" width="2.5703125" style="1" customWidth="1"/>
    <col min="2" max="2" width="41.42578125" style="1" customWidth="1"/>
    <col min="3" max="3" width="11.140625" style="1" customWidth="1"/>
    <col min="4" max="4" width="4.28515625" style="1" customWidth="1"/>
    <col min="5" max="5" width="6.85546875" style="1" customWidth="1"/>
    <col min="6" max="6" width="33.7109375" style="1" customWidth="1"/>
    <col min="7" max="7" width="9.42578125" style="1" customWidth="1"/>
    <col min="8" max="8" width="4.28515625" style="1" customWidth="1"/>
    <col min="9" max="9" width="3.7109375" style="1" customWidth="1"/>
    <col min="10" max="10" width="12.42578125" style="1" bestFit="1" customWidth="1"/>
    <col min="11" max="11" width="12" style="1" customWidth="1"/>
    <col min="12" max="12" width="9.5703125" style="1" bestFit="1" customWidth="1"/>
    <col min="13" max="13" width="12.42578125" style="1" bestFit="1" customWidth="1"/>
    <col min="14" max="14" width="13.140625" style="1" bestFit="1" customWidth="1"/>
    <col min="15" max="15" width="12.42578125" style="1" bestFit="1" customWidth="1"/>
    <col min="16" max="16384" width="9.140625" style="1"/>
  </cols>
  <sheetData>
    <row r="1" spans="1:10" ht="15" customHeight="1">
      <c r="B1" s="131" t="s">
        <v>224</v>
      </c>
      <c r="C1" s="131"/>
      <c r="D1" s="131"/>
      <c r="E1" s="131"/>
      <c r="F1" s="131"/>
      <c r="G1" s="102" t="s">
        <v>180</v>
      </c>
      <c r="H1" s="2"/>
      <c r="I1" s="2"/>
      <c r="J1" s="3">
        <v>1000</v>
      </c>
    </row>
    <row r="2" spans="1:10">
      <c r="C2" s="133" t="s">
        <v>0</v>
      </c>
      <c r="D2" s="133"/>
      <c r="E2" s="132" t="s">
        <v>1</v>
      </c>
      <c r="F2" s="132"/>
      <c r="I2" s="3" t="s">
        <v>2</v>
      </c>
    </row>
    <row r="3" spans="1:10">
      <c r="C3" s="134" t="s">
        <v>3</v>
      </c>
      <c r="D3" s="134"/>
      <c r="E3" s="132" t="s">
        <v>4</v>
      </c>
      <c r="F3" s="132"/>
      <c r="G3" s="48">
        <v>9.9999999999999995E-7</v>
      </c>
      <c r="I3" s="3" t="s">
        <v>5</v>
      </c>
    </row>
    <row r="4" spans="1:10">
      <c r="C4" s="111"/>
      <c r="D4" s="111"/>
      <c r="E4" s="112"/>
      <c r="F4" s="112"/>
      <c r="G4" s="48"/>
      <c r="I4" s="3"/>
    </row>
    <row r="5" spans="1:10">
      <c r="B5" s="130" t="s">
        <v>197</v>
      </c>
      <c r="C5" s="130"/>
      <c r="D5" s="130"/>
      <c r="E5" s="112"/>
      <c r="F5" s="112"/>
      <c r="G5" s="48"/>
      <c r="I5" s="3"/>
    </row>
    <row r="6" spans="1:10">
      <c r="B6" s="5"/>
      <c r="G6" s="48">
        <v>1.0000000000000001E-9</v>
      </c>
      <c r="I6" s="3" t="s">
        <v>6</v>
      </c>
    </row>
    <row r="7" spans="1:10">
      <c r="A7" s="6" t="s">
        <v>7</v>
      </c>
      <c r="B7" s="7"/>
      <c r="C7" s="7"/>
      <c r="D7" s="7"/>
      <c r="E7" s="7"/>
      <c r="F7" s="7"/>
      <c r="G7" s="7"/>
      <c r="H7" s="7"/>
      <c r="I7" s="7"/>
      <c r="J7" s="4">
        <v>9.9999999999999998E-13</v>
      </c>
    </row>
    <row r="8" spans="1:10">
      <c r="B8" s="46" t="s">
        <v>10</v>
      </c>
      <c r="C8" s="69">
        <v>20</v>
      </c>
      <c r="D8" s="10" t="s">
        <v>9</v>
      </c>
      <c r="F8" s="9" t="s">
        <v>11</v>
      </c>
      <c r="G8" s="52">
        <f>Vo*Io</f>
        <v>320</v>
      </c>
      <c r="H8" s="10" t="s">
        <v>12</v>
      </c>
    </row>
    <row r="9" spans="1:10">
      <c r="B9" s="46" t="s">
        <v>13</v>
      </c>
      <c r="C9" s="69">
        <v>16</v>
      </c>
      <c r="D9" s="10" t="s">
        <v>14</v>
      </c>
      <c r="F9" s="9" t="s">
        <v>15</v>
      </c>
      <c r="G9" s="123">
        <f>Vo*Io/Eff*100</f>
        <v>333.33333333333337</v>
      </c>
      <c r="H9" s="10" t="s">
        <v>12</v>
      </c>
    </row>
    <row r="10" spans="1:10">
      <c r="B10" s="46" t="s">
        <v>16</v>
      </c>
      <c r="C10" s="69">
        <v>96</v>
      </c>
      <c r="D10" s="10" t="s">
        <v>17</v>
      </c>
      <c r="F10" s="9" t="s">
        <v>119</v>
      </c>
      <c r="G10" s="123">
        <f>SQRT(Vin_max^2-2*Pin*Thu*0.001/Cdl/0.000001)</f>
        <v>344.34060833055185</v>
      </c>
      <c r="H10" s="10" t="s">
        <v>9</v>
      </c>
    </row>
    <row r="11" spans="1:10">
      <c r="B11" s="46" t="s">
        <v>8</v>
      </c>
      <c r="C11" s="119">
        <v>405</v>
      </c>
      <c r="D11" s="10" t="s">
        <v>9</v>
      </c>
      <c r="E11" s="10"/>
      <c r="F11" s="46" t="s">
        <v>120</v>
      </c>
      <c r="G11" s="120">
        <v>340</v>
      </c>
      <c r="H11" s="10" t="s">
        <v>9</v>
      </c>
    </row>
    <row r="12" spans="1:10">
      <c r="B12" s="46" t="s">
        <v>155</v>
      </c>
      <c r="C12" s="119">
        <v>385</v>
      </c>
      <c r="D12" s="10" t="s">
        <v>9</v>
      </c>
      <c r="E12" s="10"/>
      <c r="F12" s="46"/>
      <c r="G12" s="75"/>
      <c r="H12" s="10"/>
    </row>
    <row r="13" spans="1:10">
      <c r="B13" s="46" t="s">
        <v>18</v>
      </c>
      <c r="C13" s="69">
        <v>15</v>
      </c>
      <c r="D13" s="10" t="s">
        <v>19</v>
      </c>
      <c r="F13" s="9"/>
      <c r="G13" s="80" t="str">
        <f>IF(G10&lt;Vin_min, "Error! It should be lower than the input voltage during holdup time","OK")</f>
        <v>OK</v>
      </c>
      <c r="H13" s="10"/>
    </row>
    <row r="14" spans="1:10">
      <c r="B14" s="46" t="s">
        <v>20</v>
      </c>
      <c r="C14" s="69">
        <v>220</v>
      </c>
      <c r="D14" s="10" t="s">
        <v>21</v>
      </c>
    </row>
    <row r="16" spans="1:10">
      <c r="A16" s="6" t="s">
        <v>22</v>
      </c>
      <c r="B16" s="7"/>
      <c r="C16" s="7"/>
      <c r="D16" s="7"/>
      <c r="E16" s="7"/>
      <c r="F16" s="7"/>
      <c r="G16" s="7"/>
      <c r="H16" s="7"/>
      <c r="I16" s="7"/>
    </row>
    <row r="17" spans="1:9">
      <c r="B17" s="46" t="s">
        <v>23</v>
      </c>
      <c r="C17" s="118">
        <f>(70+8)/8</f>
        <v>9.75</v>
      </c>
      <c r="H17" s="10"/>
    </row>
    <row r="19" spans="1:9">
      <c r="B19" s="11" t="s">
        <v>24</v>
      </c>
      <c r="C19" s="12"/>
      <c r="D19" s="13"/>
    </row>
    <row r="20" spans="1:9">
      <c r="B20" s="14" t="s">
        <v>25</v>
      </c>
      <c r="C20" s="15"/>
      <c r="D20" s="16"/>
    </row>
    <row r="21" spans="1:9">
      <c r="B21" s="49" t="s">
        <v>26</v>
      </c>
      <c r="C21" s="69">
        <v>0</v>
      </c>
    </row>
    <row r="22" spans="1:9">
      <c r="B22" s="9" t="s">
        <v>27</v>
      </c>
      <c r="C22" s="79">
        <f>SQRT(mm/(mm-1))*answer+(1-answer)</f>
        <v>1</v>
      </c>
    </row>
    <row r="24" spans="1:9">
      <c r="B24" s="11" t="s">
        <v>28</v>
      </c>
      <c r="C24" s="12"/>
      <c r="D24" s="13"/>
    </row>
    <row r="25" spans="1:9">
      <c r="B25" s="14" t="s">
        <v>29</v>
      </c>
      <c r="C25" s="15"/>
      <c r="D25" s="16"/>
    </row>
    <row r="27" spans="1:9">
      <c r="B27" s="49" t="s">
        <v>30</v>
      </c>
      <c r="C27" s="78">
        <v>1</v>
      </c>
      <c r="E27" s="82">
        <f>Np</f>
        <v>10.024752475247524</v>
      </c>
    </row>
    <row r="28" spans="1:9">
      <c r="B28" s="9" t="s">
        <v>31</v>
      </c>
      <c r="C28" s="79">
        <f>Vin_max/Vin_min*M_min</f>
        <v>1.1911764705882353</v>
      </c>
    </row>
    <row r="30" spans="1:9">
      <c r="A30" s="6" t="s">
        <v>32</v>
      </c>
      <c r="B30" s="7"/>
      <c r="C30" s="7"/>
      <c r="D30" s="7"/>
      <c r="E30" s="7"/>
      <c r="F30" s="7"/>
      <c r="G30" s="7"/>
      <c r="H30" s="7"/>
      <c r="I30" s="7"/>
    </row>
    <row r="31" spans="1:9">
      <c r="B31" s="49" t="s">
        <v>33</v>
      </c>
      <c r="C31" s="69">
        <v>0.2</v>
      </c>
      <c r="D31" s="1" t="s">
        <v>9</v>
      </c>
      <c r="F31" s="9" t="s">
        <v>34</v>
      </c>
      <c r="G31" s="55">
        <f>Vin_max*M_min/2/(Vo+VF)</f>
        <v>10.024752475247524</v>
      </c>
    </row>
    <row r="32" spans="1:9">
      <c r="F32" s="17">
        <f>35/2</f>
        <v>17.5</v>
      </c>
    </row>
    <row r="33" spans="1:11">
      <c r="A33" s="6" t="s">
        <v>35</v>
      </c>
      <c r="B33" s="7"/>
      <c r="C33" s="7"/>
      <c r="D33" s="7"/>
      <c r="E33" s="7"/>
      <c r="F33" s="7"/>
      <c r="G33" s="7"/>
      <c r="H33" s="7"/>
      <c r="I33" s="7"/>
    </row>
    <row r="34" spans="1:11">
      <c r="F34" s="9" t="s">
        <v>36</v>
      </c>
      <c r="G34" s="70">
        <f>8*nn^2*Vo^2/(3.14)^2/Po</f>
        <v>101.92671324392607</v>
      </c>
      <c r="H34" s="10" t="s">
        <v>37</v>
      </c>
    </row>
    <row r="36" spans="1:11">
      <c r="A36" s="6" t="s">
        <v>38</v>
      </c>
      <c r="B36" s="7"/>
      <c r="C36" s="7"/>
      <c r="D36" s="7"/>
      <c r="E36" s="7"/>
      <c r="F36" s="7"/>
      <c r="G36" s="7"/>
      <c r="H36" s="7"/>
      <c r="I36" s="7"/>
    </row>
    <row r="37" spans="1:11">
      <c r="B37" s="6" t="s">
        <v>39</v>
      </c>
      <c r="F37" s="6" t="s">
        <v>40</v>
      </c>
    </row>
    <row r="38" spans="1:11">
      <c r="B38" s="84" t="s">
        <v>41</v>
      </c>
      <c r="C38" s="72">
        <v>542</v>
      </c>
      <c r="D38" s="18" t="s">
        <v>42</v>
      </c>
      <c r="F38" s="84" t="s">
        <v>151</v>
      </c>
      <c r="G38" s="72">
        <v>10.8</v>
      </c>
      <c r="H38" s="18" t="s">
        <v>43</v>
      </c>
    </row>
    <row r="39" spans="1:11">
      <c r="B39" s="85" t="s">
        <v>44</v>
      </c>
      <c r="C39" s="118">
        <v>0.27</v>
      </c>
      <c r="D39" s="19"/>
      <c r="F39" s="85" t="s">
        <v>152</v>
      </c>
      <c r="G39" s="69">
        <v>8</v>
      </c>
      <c r="H39" s="21" t="s">
        <v>45</v>
      </c>
    </row>
    <row r="40" spans="1:11">
      <c r="B40" s="20" t="s">
        <v>127</v>
      </c>
      <c r="C40" s="71">
        <f>1/(2*3.14*Qd*fod*k*Rac)/n</f>
        <v>10.675526071421867</v>
      </c>
      <c r="D40" s="21" t="s">
        <v>43</v>
      </c>
      <c r="F40" s="85" t="s">
        <v>46</v>
      </c>
      <c r="G40" s="69">
        <v>78</v>
      </c>
      <c r="H40" s="21" t="s">
        <v>45</v>
      </c>
    </row>
    <row r="41" spans="1:11">
      <c r="B41" s="20" t="s">
        <v>128</v>
      </c>
      <c r="C41" s="70">
        <f>1/(2*3.14*fod)^2/Crd/n</f>
        <v>8.0852388464110412</v>
      </c>
      <c r="D41" s="21" t="s">
        <v>45</v>
      </c>
      <c r="F41" s="85" t="s">
        <v>153</v>
      </c>
      <c r="G41" s="122">
        <v>0.7</v>
      </c>
      <c r="H41" s="21" t="s">
        <v>45</v>
      </c>
      <c r="K41" s="76"/>
    </row>
    <row r="42" spans="1:11">
      <c r="B42" s="22" t="s">
        <v>129</v>
      </c>
      <c r="C42" s="73">
        <f>mm*Lrd</f>
        <v>78.831078752507651</v>
      </c>
      <c r="D42" s="23" t="s">
        <v>45</v>
      </c>
      <c r="F42" s="20" t="s">
        <v>47</v>
      </c>
      <c r="G42" s="55">
        <f>SQRT(Lr*u/Cr/n)/Rac</f>
        <v>0.26702080182314453</v>
      </c>
      <c r="H42" s="21"/>
    </row>
    <row r="43" spans="1:11">
      <c r="B43" s="9"/>
      <c r="C43" s="70"/>
      <c r="D43" s="10"/>
      <c r="F43" s="20" t="s">
        <v>48</v>
      </c>
      <c r="G43" s="70">
        <f>1/2/PI()/SQRT(Lr*Cr*n*u)/1000</f>
        <v>541.45611196783068</v>
      </c>
      <c r="H43" s="21" t="s">
        <v>42</v>
      </c>
    </row>
    <row r="44" spans="1:11">
      <c r="C44" s="77">
        <f>SQRT(Ma/(Ma-1))*answer+(1-answer)</f>
        <v>1</v>
      </c>
      <c r="F44" s="22" t="s">
        <v>49</v>
      </c>
      <c r="G44" s="105">
        <f>Lp/Lr</f>
        <v>9.75</v>
      </c>
      <c r="H44" s="23"/>
      <c r="J44" s="81" t="str">
        <f>IF(ROUND(Ma,2)=mm, " ","Please revised C14")</f>
        <v xml:space="preserve"> </v>
      </c>
    </row>
    <row r="53" spans="12:12">
      <c r="L53" s="47"/>
    </row>
    <row r="68" spans="1:19">
      <c r="A68" s="6" t="s">
        <v>50</v>
      </c>
      <c r="B68" s="7"/>
      <c r="C68" s="7"/>
      <c r="D68" s="7"/>
      <c r="E68" s="7"/>
      <c r="F68" s="7"/>
      <c r="G68" s="7"/>
      <c r="H68" s="7"/>
      <c r="I68" s="7"/>
      <c r="J68" s="97"/>
      <c r="K68" s="97"/>
      <c r="L68" s="97"/>
      <c r="M68" s="97"/>
    </row>
    <row r="69" spans="1:19" ht="15" customHeight="1">
      <c r="B69" s="46" t="s">
        <v>51</v>
      </c>
      <c r="C69" s="53">
        <v>100</v>
      </c>
      <c r="D69" s="91" t="s">
        <v>133</v>
      </c>
      <c r="F69" s="24" t="s">
        <v>52</v>
      </c>
      <c r="G69" s="71">
        <f>nn*(Vo+VF)/(4*fo*Bmax*Ae)*1000</f>
        <v>9.3497882618799864</v>
      </c>
      <c r="H69" s="10" t="s">
        <v>53</v>
      </c>
      <c r="K69" s="63" t="s">
        <v>145</v>
      </c>
      <c r="L69" s="63" t="s">
        <v>148</v>
      </c>
      <c r="M69" s="126" t="s">
        <v>147</v>
      </c>
    </row>
    <row r="70" spans="1:19">
      <c r="B70" s="46" t="s">
        <v>54</v>
      </c>
      <c r="C70" s="53">
        <v>0.1</v>
      </c>
      <c r="D70" s="91" t="s">
        <v>55</v>
      </c>
      <c r="F70" s="24" t="s">
        <v>56</v>
      </c>
      <c r="G70" s="71">
        <f>Ns*nn</f>
        <v>10.024752475247524</v>
      </c>
      <c r="H70" s="10" t="s">
        <v>53</v>
      </c>
      <c r="K70" s="63" t="s">
        <v>146</v>
      </c>
      <c r="L70" s="63" t="s">
        <v>149</v>
      </c>
      <c r="M70" s="126"/>
    </row>
    <row r="71" spans="1:19">
      <c r="B71" s="10"/>
      <c r="C71" s="62"/>
      <c r="D71" s="91"/>
      <c r="F71" s="24" t="s">
        <v>57</v>
      </c>
      <c r="G71" s="74">
        <f>SQRT((3.14*Io/2/SQRT(2)/nn)^2+(nn*(Vo+VF)/4/SQRT(3)/fo/k/Mv/(Lp-Lr)/u)^2)</f>
        <v>1.9324064226005317</v>
      </c>
      <c r="H71" s="10" t="s">
        <v>58</v>
      </c>
      <c r="K71" s="51">
        <v>5</v>
      </c>
      <c r="L71" s="96">
        <v>0.1</v>
      </c>
      <c r="M71" s="95">
        <f>INT(G71/K71/PI()/L71^2*4)</f>
        <v>49</v>
      </c>
    </row>
    <row r="72" spans="1:19">
      <c r="B72" s="46" t="s">
        <v>59</v>
      </c>
      <c r="C72" s="53">
        <v>1</v>
      </c>
      <c r="D72" s="91" t="s">
        <v>53</v>
      </c>
      <c r="F72" s="24" t="s">
        <v>60</v>
      </c>
      <c r="G72" s="74">
        <f>(3.14*Io/4)</f>
        <v>12.56</v>
      </c>
      <c r="H72" s="10" t="s">
        <v>58</v>
      </c>
      <c r="J72" s="121"/>
      <c r="K72" s="51">
        <v>10</v>
      </c>
      <c r="L72" s="96">
        <v>0.1</v>
      </c>
      <c r="M72" s="95">
        <f>INT(G72/K72/PI()/L72^2*4)</f>
        <v>159</v>
      </c>
    </row>
    <row r="73" spans="1:19">
      <c r="F73" s="24" t="s">
        <v>154</v>
      </c>
      <c r="G73" s="74">
        <f>((Vo+VF)*(SQRT(Lp/G41)))/(4*Lp*fo*(SQRT(3))*0.001)</f>
        <v>0.72873758491561114</v>
      </c>
      <c r="H73" s="10" t="s">
        <v>58</v>
      </c>
      <c r="I73" s="103"/>
      <c r="J73" s="103"/>
      <c r="K73" s="103"/>
      <c r="L73" s="103"/>
      <c r="M73" s="103"/>
      <c r="N73" s="103"/>
      <c r="O73" s="103"/>
      <c r="P73" s="103"/>
      <c r="Q73" s="103"/>
      <c r="R73" s="103"/>
      <c r="S73" s="103"/>
    </row>
    <row r="74" spans="1:19">
      <c r="A74" s="6" t="s">
        <v>61</v>
      </c>
      <c r="B74" s="7"/>
      <c r="C74" s="7"/>
      <c r="D74" s="7"/>
      <c r="E74" s="7"/>
      <c r="F74" s="7"/>
      <c r="G74" s="7"/>
      <c r="H74" s="7"/>
      <c r="I74" s="104"/>
      <c r="J74" s="103"/>
      <c r="K74" s="103"/>
      <c r="L74" s="103"/>
      <c r="M74" s="103"/>
      <c r="N74" s="103"/>
      <c r="O74" s="103"/>
      <c r="P74" s="103"/>
      <c r="Q74" s="103"/>
      <c r="R74" s="103"/>
      <c r="S74" s="103"/>
    </row>
    <row r="75" spans="1:19">
      <c r="B75" s="49" t="s">
        <v>130</v>
      </c>
      <c r="C75" s="88">
        <v>18</v>
      </c>
      <c r="D75" s="63" t="s">
        <v>14</v>
      </c>
      <c r="F75" s="24" t="s">
        <v>156</v>
      </c>
      <c r="G75" s="55">
        <f>(PI()*(SQRT((Pin^2)+(((G73*C12)/2)^2)))/(C12*SQRT(2)))</f>
        <v>2.0867078911770265</v>
      </c>
      <c r="H75" s="10" t="s">
        <v>14</v>
      </c>
      <c r="I75" s="103"/>
      <c r="J75" s="117"/>
      <c r="K75" s="103"/>
      <c r="L75" s="103"/>
      <c r="M75" s="103"/>
      <c r="N75" s="103"/>
      <c r="O75" s="103"/>
      <c r="P75" s="103"/>
      <c r="Q75" s="103"/>
      <c r="R75" s="103"/>
      <c r="S75" s="103"/>
    </row>
    <row r="76" spans="1:19">
      <c r="B76" s="25" t="s">
        <v>131</v>
      </c>
      <c r="C76" s="100">
        <f>IF(ISNUMBER(Sheet3!A139), Sheet3!A139, "Fault")</f>
        <v>541.54095282414187</v>
      </c>
      <c r="D76" s="90" t="s">
        <v>42</v>
      </c>
      <c r="F76" s="24"/>
      <c r="G76" s="89"/>
      <c r="H76" s="10"/>
      <c r="I76" s="103"/>
      <c r="J76" s="103"/>
      <c r="K76" s="103"/>
      <c r="L76" s="103"/>
      <c r="M76" s="103"/>
      <c r="N76" s="103"/>
      <c r="O76" s="103"/>
      <c r="P76" s="103"/>
      <c r="Q76" s="103"/>
      <c r="R76" s="103"/>
      <c r="S76" s="103"/>
    </row>
    <row r="77" spans="1:19">
      <c r="B77" s="25" t="s">
        <v>132</v>
      </c>
      <c r="C77" s="101">
        <f>IF(ISNUMBER(Sheet3!A140), Sheet3!A140, "Fault")</f>
        <v>317.41782009752131</v>
      </c>
      <c r="D77" s="90" t="s">
        <v>42</v>
      </c>
      <c r="F77" s="24"/>
      <c r="G77" s="89"/>
      <c r="H77" s="10"/>
      <c r="I77" s="103"/>
      <c r="J77" s="81"/>
      <c r="K77" s="17"/>
      <c r="L77" s="94" t="s">
        <v>139</v>
      </c>
      <c r="M77" s="94" t="s">
        <v>141</v>
      </c>
      <c r="N77" s="94" t="s">
        <v>142</v>
      </c>
      <c r="O77" s="94" t="s">
        <v>143</v>
      </c>
      <c r="P77" s="94" t="s">
        <v>140</v>
      </c>
      <c r="Q77" s="17" t="s">
        <v>144</v>
      </c>
      <c r="R77" s="17"/>
      <c r="S77" s="103"/>
    </row>
    <row r="78" spans="1:19">
      <c r="B78" s="49" t="s">
        <v>62</v>
      </c>
      <c r="C78" s="88">
        <v>540</v>
      </c>
      <c r="D78" s="63" t="s">
        <v>42</v>
      </c>
      <c r="E78" s="83"/>
      <c r="F78" s="24" t="s">
        <v>164</v>
      </c>
      <c r="G78" s="56">
        <f>((G75)/(2*PI()*fo*1000*Cr*n))*SQRT(2)</f>
        <v>80.317424179411503</v>
      </c>
      <c r="H78" s="10" t="s">
        <v>9</v>
      </c>
      <c r="I78" s="103"/>
      <c r="J78" s="57">
        <f>Io/(2*fs_nrm*Np/Ns*Cr)*1000000/2</f>
        <v>68.41775474605835</v>
      </c>
      <c r="K78" s="58">
        <f>Np/Ns*(Vo+VF)/(4*Mv*fo*k*(Lp-Lr)*u)*(1/4/fo/k+(1/2/fs_nrm/k-1/2/fo/k)*IF(fs_nrm&gt;fo,0.5,1))/Cr/n/2</f>
        <v>28.705333257646139</v>
      </c>
      <c r="L78" s="58">
        <f>Np/Ns*(Vo+VF)/4/fs_nrm/k/Mv/(Lp-Lr)/u</f>
        <v>1.3392857142857142</v>
      </c>
      <c r="M78" s="17"/>
      <c r="N78" s="17"/>
      <c r="O78" s="17"/>
      <c r="P78" s="17"/>
      <c r="Q78" s="17"/>
      <c r="R78" s="17"/>
      <c r="S78" s="103"/>
    </row>
    <row r="79" spans="1:19">
      <c r="B79" s="49" t="s">
        <v>134</v>
      </c>
      <c r="C79" s="88">
        <v>310</v>
      </c>
      <c r="D79" s="63" t="s">
        <v>42</v>
      </c>
      <c r="E79" s="83"/>
      <c r="F79" s="24"/>
      <c r="G79" s="103"/>
      <c r="H79" s="10"/>
      <c r="I79" s="103"/>
      <c r="J79" s="57">
        <f>Iocp/(4*fs_nrm*Np/Ns*Cr)*1000000</f>
        <v>76.969974089315656</v>
      </c>
      <c r="K79" s="58">
        <f>Np/Ns*(Vo+VF)/(4*Mv*fo*k*(Lp-Lr)*u)*(1/4/fo/k+(1/2/fs_nrm/k-1/2/fo/k)*IF(fs_nrm&gt;fo,0.5,1))/Cr/n/2</f>
        <v>28.705333257646139</v>
      </c>
      <c r="L79" s="58">
        <f>Np/Ns*(Vo+VF)/4/fo/k/Mv/(Lp-Lr)/u</f>
        <v>1.3356840374114269</v>
      </c>
      <c r="M79" s="17">
        <f>1/(4+Iocp*Ns/Np/L80*PI()^2)/fs_nrm/k</f>
        <v>1.0724383840189871E-7</v>
      </c>
      <c r="N79" s="17">
        <f>(L79*(M79)/2)/Cr*1000000000</f>
        <v>6.6316612529697547</v>
      </c>
      <c r="O79" s="17">
        <f>N79*C93/(C93+C101*1000)</f>
        <v>0.14737025006599455</v>
      </c>
      <c r="P79" s="17" t="e">
        <f>#REF!/1000*(1/fs_nrm/2*1000-0.6)</f>
        <v>#REF!</v>
      </c>
      <c r="Q79" s="17" t="e">
        <f>IF(O79&gt;P79,2.1,2.1-P79+O79)</f>
        <v>#REF!</v>
      </c>
      <c r="R79" s="17"/>
      <c r="S79" s="103"/>
    </row>
    <row r="80" spans="1:19">
      <c r="F80" s="24"/>
      <c r="G80" s="103"/>
      <c r="H80" s="10"/>
      <c r="I80" s="103"/>
      <c r="J80" s="57">
        <f>Io/(4*f_min*Np/Ns*Cr)*1000000</f>
        <v>119.17931471894036</v>
      </c>
      <c r="K80" s="58">
        <f>Np/Ns*(Vo+VF)/(4*Mv*fo*k*(Lp-Lr)*u)*(1/4/fo/k+(1/2/f_min/k-1/2/fo/k)*IF(fs_nrm&gt;fo,0.5,1))/Cr/n/2</f>
        <v>71.186102401832287</v>
      </c>
      <c r="L80" s="58">
        <f>Np/Ns*(Vo+VF)/(4*Mv*fo*k*(Lp-Lr)*u)</f>
        <v>1.3356840374114267</v>
      </c>
      <c r="M80" s="17">
        <f>1/(4+Io*Ns/Np/L80*PI()^2)/fo/k</f>
        <v>1.1693880098736305E-7</v>
      </c>
      <c r="N80" s="17">
        <f>(L80*(M80)/2)/Cr*1000000000</f>
        <v>7.2311708255950187</v>
      </c>
      <c r="O80" s="17">
        <f>N80*C93/(C93+C101*1000)</f>
        <v>0.16069268501322265</v>
      </c>
      <c r="P80" s="17" t="e">
        <f>#REF!/1000*(1/f_min/2*1000-0.6)</f>
        <v>#REF!</v>
      </c>
      <c r="Q80" s="17" t="e">
        <f>IF(O80&gt;P80,2.1,2.1-P80+O80)</f>
        <v>#REF!</v>
      </c>
      <c r="R80" s="17"/>
      <c r="S80" s="103"/>
    </row>
    <row r="81" spans="1:19">
      <c r="I81" s="103"/>
      <c r="J81" s="103"/>
      <c r="K81" s="103"/>
      <c r="L81" s="103"/>
      <c r="M81" s="103"/>
      <c r="N81" s="103"/>
      <c r="O81" s="103"/>
      <c r="P81" s="103"/>
      <c r="Q81" s="103"/>
      <c r="R81" s="103"/>
      <c r="S81" s="103"/>
    </row>
    <row r="82" spans="1:19">
      <c r="A82" s="6" t="s">
        <v>63</v>
      </c>
      <c r="B82" s="7"/>
      <c r="C82" s="7"/>
      <c r="D82" s="7"/>
      <c r="E82" s="7"/>
      <c r="F82" s="7"/>
      <c r="G82" s="7"/>
      <c r="H82" s="7"/>
      <c r="I82" s="7"/>
      <c r="J82" s="103"/>
      <c r="K82" s="103"/>
      <c r="L82" s="103"/>
      <c r="M82" s="103"/>
      <c r="N82" s="103"/>
      <c r="O82" s="103"/>
      <c r="P82" s="103"/>
      <c r="Q82" s="103"/>
      <c r="R82" s="103"/>
      <c r="S82" s="103"/>
    </row>
    <row r="83" spans="1:19">
      <c r="B83" s="11" t="s">
        <v>64</v>
      </c>
      <c r="C83" s="12"/>
      <c r="D83" s="13"/>
      <c r="F83" s="24" t="s">
        <v>65</v>
      </c>
      <c r="G83" s="71">
        <f>((Vo+VF)*2)</f>
        <v>40.4</v>
      </c>
      <c r="H83" s="10" t="s">
        <v>9</v>
      </c>
      <c r="J83" s="103"/>
      <c r="K83" s="103"/>
      <c r="L83" s="103"/>
      <c r="M83" s="103"/>
      <c r="N83" s="103"/>
      <c r="O83" s="103"/>
      <c r="P83" s="103"/>
      <c r="Q83" s="103"/>
      <c r="R83" s="103"/>
      <c r="S83" s="103"/>
    </row>
    <row r="84" spans="1:19">
      <c r="B84" s="14"/>
      <c r="C84" s="15"/>
      <c r="D84" s="16"/>
      <c r="F84" s="24" t="s">
        <v>66</v>
      </c>
      <c r="G84" s="55">
        <f>3.14/4*Io</f>
        <v>12.56</v>
      </c>
      <c r="H84" s="10" t="s">
        <v>14</v>
      </c>
    </row>
    <row r="85" spans="1:19">
      <c r="B85" s="46" t="s">
        <v>67</v>
      </c>
      <c r="C85" s="53">
        <v>2000</v>
      </c>
      <c r="D85" s="49" t="s">
        <v>21</v>
      </c>
      <c r="F85" s="24" t="s">
        <v>68</v>
      </c>
      <c r="G85" s="55">
        <f>SQRT((3.14^2-8)/8)*Io</f>
        <v>7.7140910028337109</v>
      </c>
      <c r="H85" s="10" t="s">
        <v>14</v>
      </c>
    </row>
    <row r="86" spans="1:19">
      <c r="B86" s="46" t="s">
        <v>69</v>
      </c>
      <c r="C86" s="53">
        <v>2</v>
      </c>
      <c r="D86" s="49" t="s">
        <v>70</v>
      </c>
      <c r="F86" s="24" t="s">
        <v>71</v>
      </c>
      <c r="G86" s="55">
        <f>3.14/2*Io*ESR+3.14/2*Io*67/fo/Cout*1000</f>
        <v>51.794179519632053</v>
      </c>
      <c r="H86" s="10" t="s">
        <v>72</v>
      </c>
    </row>
    <row r="88" spans="1:19">
      <c r="A88" s="6" t="s">
        <v>73</v>
      </c>
      <c r="B88" s="7"/>
      <c r="C88" s="7"/>
      <c r="D88" s="7"/>
      <c r="E88" s="7"/>
      <c r="F88" s="7"/>
      <c r="G88" s="7"/>
      <c r="H88" s="7"/>
      <c r="I88" s="7"/>
    </row>
    <row r="89" spans="1:19" ht="13.15" customHeight="1">
      <c r="B89" s="128" t="s">
        <v>163</v>
      </c>
      <c r="C89" s="128"/>
      <c r="D89" s="128"/>
      <c r="E89" s="128"/>
      <c r="F89" s="128"/>
    </row>
    <row r="90" spans="1:19" ht="13.15" customHeight="1">
      <c r="B90" s="129" t="s">
        <v>161</v>
      </c>
      <c r="C90" s="129"/>
      <c r="D90" s="129"/>
      <c r="E90" s="129"/>
      <c r="F90" s="129"/>
    </row>
    <row r="91" spans="1:19" ht="12.75" customHeight="1">
      <c r="B91" s="129" t="s">
        <v>162</v>
      </c>
      <c r="C91" s="129"/>
      <c r="D91" s="129"/>
      <c r="E91" s="129"/>
      <c r="F91" s="129"/>
    </row>
    <row r="92" spans="1:19" ht="12.75" customHeight="1">
      <c r="B92" s="49" t="s">
        <v>223</v>
      </c>
      <c r="C92" s="51">
        <v>2</v>
      </c>
      <c r="D92" s="63"/>
      <c r="F92" s="50"/>
    </row>
    <row r="93" spans="1:19">
      <c r="B93" s="49" t="s">
        <v>160</v>
      </c>
      <c r="C93" s="51">
        <v>50</v>
      </c>
      <c r="D93" s="63" t="s">
        <v>74</v>
      </c>
    </row>
    <row r="94" spans="1:19" ht="13.7" hidden="1" customHeight="1">
      <c r="B94" s="25" t="s">
        <v>121</v>
      </c>
      <c r="C94" s="54">
        <f>Cr/C93*1000</f>
        <v>216.00000000000003</v>
      </c>
      <c r="D94" s="63"/>
    </row>
    <row r="95" spans="1:19" ht="12.75" hidden="1" customHeight="1">
      <c r="B95" s="25" t="s">
        <v>125</v>
      </c>
      <c r="C95" s="54">
        <f>(Np/Ns*(Vo+VF))/(nct*4*fo*Mv*(Lp-Lr))*C104*1000000</f>
        <v>0</v>
      </c>
      <c r="D95" s="63" t="s">
        <v>9</v>
      </c>
    </row>
    <row r="96" spans="1:19">
      <c r="B96" s="49" t="s">
        <v>137</v>
      </c>
      <c r="C96" s="51">
        <v>735</v>
      </c>
      <c r="D96" s="91" t="s">
        <v>138</v>
      </c>
    </row>
    <row r="97" spans="1:9">
      <c r="B97" s="49" t="s">
        <v>227</v>
      </c>
      <c r="C97" s="51">
        <v>80</v>
      </c>
      <c r="D97" s="91" t="s">
        <v>72</v>
      </c>
    </row>
    <row r="98" spans="1:9">
      <c r="B98" s="49" t="s">
        <v>158</v>
      </c>
      <c r="C98" s="124">
        <v>2.7</v>
      </c>
      <c r="D98" s="63" t="s">
        <v>9</v>
      </c>
    </row>
    <row r="99" spans="1:9">
      <c r="B99" s="25" t="s">
        <v>157</v>
      </c>
      <c r="C99" s="93">
        <f>((C98-C96/(2*fo))/C92)-(C97*0.001)</f>
        <v>0.93063731493917079</v>
      </c>
      <c r="D99" s="90" t="s">
        <v>9</v>
      </c>
    </row>
    <row r="100" spans="1:9">
      <c r="B100" s="25" t="s">
        <v>159</v>
      </c>
      <c r="C100" s="54">
        <f>(((C93*10^-12)*((G78/C99)-1))-(1/(2*PI()*fo*1000*C103)))*10^9</f>
        <v>4.0692247751698662</v>
      </c>
      <c r="D100" s="90" t="s">
        <v>43</v>
      </c>
    </row>
    <row r="101" spans="1:9">
      <c r="B101" s="49" t="s">
        <v>122</v>
      </c>
      <c r="C101" s="51">
        <v>2.2000000000000002</v>
      </c>
      <c r="D101" s="63" t="s">
        <v>43</v>
      </c>
      <c r="E101" s="81"/>
    </row>
    <row r="102" spans="1:9">
      <c r="B102" s="10"/>
      <c r="C102" s="83"/>
      <c r="D102" s="62"/>
    </row>
    <row r="103" spans="1:9">
      <c r="B103" s="25" t="s">
        <v>165</v>
      </c>
      <c r="C103" s="52">
        <v>1500</v>
      </c>
      <c r="D103" s="90" t="s">
        <v>37</v>
      </c>
    </row>
    <row r="104" spans="1:9">
      <c r="B104" s="46"/>
      <c r="C104" s="63"/>
      <c r="D104" s="63"/>
      <c r="E104" s="81"/>
    </row>
    <row r="105" spans="1:9">
      <c r="B105" s="81" t="s">
        <v>179</v>
      </c>
      <c r="C105" s="63"/>
      <c r="D105" s="63"/>
      <c r="E105" s="81"/>
    </row>
    <row r="106" spans="1:9">
      <c r="B106" s="81"/>
      <c r="C106" s="63"/>
      <c r="D106" s="63"/>
      <c r="E106" s="81"/>
    </row>
    <row r="107" spans="1:9">
      <c r="B107" s="8"/>
      <c r="C107" s="59"/>
      <c r="D107" s="10"/>
    </row>
    <row r="108" spans="1:9">
      <c r="A108" s="127" t="s">
        <v>175</v>
      </c>
      <c r="B108" s="127"/>
      <c r="C108" s="127"/>
      <c r="D108" s="127"/>
      <c r="E108" s="127"/>
      <c r="F108" s="127"/>
      <c r="G108" s="127"/>
      <c r="H108" s="127"/>
      <c r="I108" s="127"/>
    </row>
    <row r="109" spans="1:9">
      <c r="B109" s="49" t="s">
        <v>166</v>
      </c>
      <c r="C109" s="51">
        <v>385</v>
      </c>
      <c r="D109" s="63" t="s">
        <v>9</v>
      </c>
    </row>
    <row r="110" spans="1:9">
      <c r="B110" s="49" t="s">
        <v>167</v>
      </c>
      <c r="C110" s="51">
        <v>340</v>
      </c>
      <c r="D110" s="63" t="s">
        <v>9</v>
      </c>
    </row>
    <row r="111" spans="1:9">
      <c r="B111" s="49" t="s">
        <v>168</v>
      </c>
      <c r="C111" s="51">
        <v>5</v>
      </c>
      <c r="D111" s="63" t="s">
        <v>123</v>
      </c>
    </row>
    <row r="112" spans="1:9">
      <c r="B112" s="49" t="s">
        <v>169</v>
      </c>
      <c r="C112" s="51">
        <v>1</v>
      </c>
      <c r="D112" s="63" t="s">
        <v>9</v>
      </c>
    </row>
    <row r="113" spans="1:9">
      <c r="B113" s="49" t="s">
        <v>172</v>
      </c>
      <c r="C113" s="51">
        <v>12</v>
      </c>
      <c r="D113" s="63" t="s">
        <v>72</v>
      </c>
    </row>
    <row r="114" spans="1:9">
      <c r="B114" s="25" t="s">
        <v>170</v>
      </c>
      <c r="C114" s="66">
        <f>(C115*1000*((C110-C112)/C112))/1000000</f>
        <v>8.1839999999999975</v>
      </c>
      <c r="D114" s="90" t="s">
        <v>173</v>
      </c>
    </row>
    <row r="115" spans="1:9">
      <c r="A115" s="60"/>
      <c r="B115" s="25" t="s">
        <v>171</v>
      </c>
      <c r="C115" s="56">
        <f>(((C109*C112)/C110)-C112-(C113*0.001))/(C111*0.000001*(1-(C112/C110)))/1000</f>
        <v>24.141592920353979</v>
      </c>
      <c r="D115" s="90" t="s">
        <v>126</v>
      </c>
    </row>
    <row r="116" spans="1:9" ht="15">
      <c r="B116" s="8"/>
      <c r="C116" s="61"/>
      <c r="F116" s="50"/>
    </row>
    <row r="117" spans="1:9" ht="15" customHeight="1">
      <c r="A117" s="127" t="s">
        <v>231</v>
      </c>
      <c r="B117" s="127"/>
      <c r="C117" s="127"/>
      <c r="D117" s="127"/>
      <c r="E117" s="127"/>
      <c r="F117" s="127"/>
      <c r="G117" s="127"/>
      <c r="H117" s="127"/>
      <c r="I117" s="127"/>
    </row>
    <row r="118" spans="1:9" ht="15" customHeight="1">
      <c r="A118" s="138"/>
      <c r="B118" s="49" t="s">
        <v>234</v>
      </c>
      <c r="C118" s="138"/>
      <c r="D118" s="138"/>
      <c r="E118" s="138"/>
      <c r="F118" s="138"/>
      <c r="G118" s="138"/>
      <c r="H118" s="138"/>
      <c r="I118" s="138"/>
    </row>
    <row r="119" spans="1:9">
      <c r="B119" s="49" t="s">
        <v>233</v>
      </c>
      <c r="C119" s="67">
        <v>215</v>
      </c>
      <c r="D119" s="63" t="s">
        <v>72</v>
      </c>
    </row>
    <row r="120" spans="1:9">
      <c r="B120" s="49" t="s">
        <v>124</v>
      </c>
      <c r="C120" s="67">
        <v>20</v>
      </c>
      <c r="D120" s="63" t="s">
        <v>123</v>
      </c>
    </row>
    <row r="121" spans="1:9">
      <c r="B121" s="25" t="s">
        <v>230</v>
      </c>
      <c r="C121" s="64">
        <f>((C119*0.001)/(C120*0.000001))/1000</f>
        <v>10.75</v>
      </c>
      <c r="D121" s="90" t="s">
        <v>126</v>
      </c>
    </row>
    <row r="122" spans="1:9">
      <c r="B122" s="25"/>
      <c r="C122" s="137"/>
      <c r="D122" s="90"/>
    </row>
    <row r="123" spans="1:9">
      <c r="B123" s="49" t="s">
        <v>236</v>
      </c>
      <c r="C123" s="137"/>
      <c r="D123" s="90"/>
    </row>
    <row r="124" spans="1:9">
      <c r="B124" s="49" t="s">
        <v>235</v>
      </c>
      <c r="C124" s="67">
        <v>370</v>
      </c>
      <c r="D124" s="63" t="s">
        <v>72</v>
      </c>
    </row>
    <row r="125" spans="1:9">
      <c r="B125" s="49" t="s">
        <v>124</v>
      </c>
      <c r="C125" s="67">
        <v>20</v>
      </c>
      <c r="D125" s="63" t="s">
        <v>123</v>
      </c>
    </row>
    <row r="126" spans="1:9">
      <c r="B126" s="25" t="s">
        <v>232</v>
      </c>
      <c r="C126" s="64">
        <f>((C124*0.001)/(C125*0.000001))/1000</f>
        <v>18.5</v>
      </c>
      <c r="D126" s="90" t="s">
        <v>126</v>
      </c>
    </row>
    <row r="127" spans="1:9">
      <c r="B127" s="25"/>
      <c r="C127" s="137"/>
      <c r="D127" s="90"/>
    </row>
    <row r="128" spans="1:9">
      <c r="B128" s="25"/>
      <c r="C128" s="137"/>
      <c r="D128" s="90"/>
    </row>
    <row r="129" spans="1:15">
      <c r="B129" s="49" t="s">
        <v>174</v>
      </c>
      <c r="C129" s="67">
        <v>100</v>
      </c>
      <c r="D129" s="63" t="s">
        <v>72</v>
      </c>
      <c r="F129" s="106" t="str">
        <f>IF(((C124/C92)-C129)&gt;C97," ","The value is too high, it can cause higher on-time (no comparation)")</f>
        <v xml:space="preserve"> </v>
      </c>
    </row>
    <row r="130" spans="1:15">
      <c r="A130" s="60"/>
    </row>
    <row r="131" spans="1:15">
      <c r="B131" s="25"/>
      <c r="C131" s="25"/>
      <c r="D131" s="90"/>
    </row>
    <row r="132" spans="1:15">
      <c r="A132" s="127" t="s">
        <v>228</v>
      </c>
      <c r="B132" s="127"/>
      <c r="C132" s="127"/>
      <c r="D132" s="127"/>
      <c r="E132" s="127"/>
      <c r="F132" s="127"/>
      <c r="G132" s="127"/>
      <c r="H132" s="127"/>
      <c r="I132" s="127"/>
    </row>
    <row r="133" spans="1:15">
      <c r="B133" s="49" t="s">
        <v>176</v>
      </c>
      <c r="C133" s="68">
        <v>500</v>
      </c>
      <c r="D133" s="63" t="s">
        <v>72</v>
      </c>
      <c r="F133" s="103"/>
    </row>
    <row r="134" spans="1:15">
      <c r="B134" s="49" t="s">
        <v>177</v>
      </c>
      <c r="C134" s="68">
        <v>20</v>
      </c>
      <c r="D134" s="63" t="s">
        <v>123</v>
      </c>
    </row>
    <row r="135" spans="1:15">
      <c r="B135" s="25" t="s">
        <v>229</v>
      </c>
      <c r="C135" s="65">
        <f>IF(C92=2,((((C133*0.001*C92)-1.02)/2)+1.02),((((C133*0.001*C92)-0.85)/2)+0.85))</f>
        <v>1.01</v>
      </c>
      <c r="D135" s="90" t="s">
        <v>9</v>
      </c>
    </row>
    <row r="136" spans="1:15">
      <c r="B136" s="25" t="s">
        <v>178</v>
      </c>
      <c r="C136" s="65">
        <f>(C135/(C134*0.000001))/1000</f>
        <v>50.500000000000007</v>
      </c>
      <c r="D136" s="90" t="s">
        <v>126</v>
      </c>
    </row>
    <row r="137" spans="1:15">
      <c r="B137" s="25"/>
      <c r="C137" s="25"/>
      <c r="D137" s="90"/>
    </row>
    <row r="138" spans="1:15">
      <c r="B138" s="25"/>
      <c r="C138" s="25"/>
      <c r="D138" s="90"/>
    </row>
    <row r="139" spans="1:15">
      <c r="B139" s="25"/>
      <c r="C139" s="25"/>
      <c r="D139" s="90"/>
    </row>
    <row r="141" spans="1:15">
      <c r="B141" s="125" t="s">
        <v>198</v>
      </c>
      <c r="C141" s="125"/>
    </row>
    <row r="143" spans="1:15">
      <c r="J143" s="26"/>
      <c r="K143" s="26"/>
      <c r="L143" s="26"/>
      <c r="M143" s="26"/>
      <c r="N143" s="26"/>
      <c r="O143" s="26"/>
    </row>
    <row r="146" spans="1:21">
      <c r="A146" s="27"/>
      <c r="B146" s="25"/>
    </row>
    <row r="147" spans="1:21">
      <c r="A147" s="60"/>
      <c r="B147" s="60"/>
      <c r="C147" s="60"/>
      <c r="D147" s="60"/>
      <c r="E147" s="60"/>
      <c r="F147" s="60"/>
      <c r="G147" s="60"/>
      <c r="H147" s="60"/>
      <c r="I147" s="60"/>
      <c r="N147" s="26"/>
      <c r="O147" s="26"/>
    </row>
    <row r="148" spans="1:21">
      <c r="B148" s="25"/>
      <c r="C148" s="62"/>
      <c r="D148" s="90"/>
      <c r="J148" s="26"/>
      <c r="K148" s="26"/>
      <c r="L148" s="26"/>
      <c r="M148" s="26"/>
    </row>
    <row r="149" spans="1:21">
      <c r="A149" s="60"/>
      <c r="B149" s="25"/>
      <c r="C149" s="62"/>
      <c r="D149" s="90"/>
    </row>
    <row r="150" spans="1:21">
      <c r="B150" s="25"/>
      <c r="C150" s="82"/>
      <c r="D150" s="90"/>
    </row>
    <row r="151" spans="1:21">
      <c r="B151" s="25"/>
      <c r="C151" s="82"/>
      <c r="D151" s="90"/>
      <c r="N151" s="26"/>
    </row>
    <row r="152" spans="1:21" ht="15">
      <c r="B152" s="8"/>
      <c r="C152" s="61"/>
      <c r="F152" s="50"/>
    </row>
    <row r="153" spans="1:21">
      <c r="A153" s="107"/>
      <c r="B153" s="107"/>
      <c r="C153" s="107"/>
      <c r="D153" s="107"/>
      <c r="E153" s="107"/>
      <c r="F153" s="107"/>
      <c r="G153" s="107"/>
      <c r="H153" s="107"/>
      <c r="I153" s="107"/>
    </row>
    <row r="154" spans="1:21">
      <c r="B154" s="25"/>
      <c r="C154" s="62"/>
      <c r="D154" s="90"/>
    </row>
    <row r="155" spans="1:21">
      <c r="A155" s="60"/>
      <c r="B155" s="25"/>
      <c r="C155" s="62"/>
      <c r="D155" s="90"/>
      <c r="U155" s="26"/>
    </row>
    <row r="156" spans="1:21">
      <c r="A156" s="27"/>
    </row>
    <row r="157" spans="1:21">
      <c r="A157" s="27"/>
      <c r="B157" s="27"/>
      <c r="C157" s="27"/>
      <c r="D157" s="27"/>
      <c r="E157" s="27"/>
    </row>
    <row r="158" spans="1:21">
      <c r="A158" s="27"/>
      <c r="B158" s="27"/>
      <c r="C158" s="27"/>
      <c r="D158" s="27"/>
      <c r="E158" s="27"/>
    </row>
    <row r="159" spans="1:21">
      <c r="A159" s="27"/>
      <c r="B159" s="27"/>
      <c r="C159" s="27"/>
      <c r="D159" s="27"/>
      <c r="E159" s="27"/>
    </row>
    <row r="160" spans="1:21">
      <c r="A160" s="27"/>
      <c r="B160" s="27"/>
      <c r="C160" s="27"/>
      <c r="D160" s="27"/>
      <c r="E160" s="27"/>
    </row>
    <row r="161" spans="1:7">
      <c r="A161" s="27"/>
      <c r="B161" s="27"/>
      <c r="C161" s="27"/>
      <c r="D161" s="27"/>
      <c r="E161" s="27"/>
    </row>
    <row r="162" spans="1:7">
      <c r="A162" s="27"/>
      <c r="B162" s="27"/>
      <c r="C162" s="27"/>
      <c r="D162" s="27"/>
      <c r="E162" s="27"/>
      <c r="F162" s="27"/>
      <c r="G162" s="27"/>
    </row>
    <row r="163" spans="1:7">
      <c r="A163" s="27"/>
      <c r="B163" s="27"/>
      <c r="C163" s="27"/>
      <c r="D163" s="27"/>
      <c r="E163" s="27"/>
      <c r="F163" s="27"/>
      <c r="G163" s="27"/>
    </row>
    <row r="164" spans="1:7">
      <c r="A164" s="27"/>
      <c r="B164" s="27"/>
      <c r="C164" s="27"/>
      <c r="D164" s="27"/>
      <c r="E164" s="27"/>
      <c r="F164" s="27"/>
      <c r="G164" s="27"/>
    </row>
    <row r="165" spans="1:7">
      <c r="A165" s="27"/>
      <c r="B165" s="27"/>
      <c r="C165" s="27"/>
      <c r="D165" s="27"/>
      <c r="E165" s="27"/>
      <c r="F165" s="27"/>
      <c r="G165" s="27"/>
    </row>
    <row r="166" spans="1:7">
      <c r="A166" s="27"/>
      <c r="B166" s="27"/>
      <c r="C166" s="27"/>
      <c r="D166" s="27"/>
      <c r="E166" s="27"/>
      <c r="F166" s="27"/>
      <c r="G166" s="27"/>
    </row>
    <row r="167" spans="1:7">
      <c r="A167" s="27"/>
      <c r="B167" s="27"/>
      <c r="C167" s="27"/>
      <c r="D167" s="27"/>
      <c r="E167" s="27"/>
      <c r="F167" s="27"/>
      <c r="G167" s="27"/>
    </row>
    <row r="168" spans="1:7">
      <c r="A168" s="27"/>
      <c r="B168" s="27"/>
      <c r="C168" s="27"/>
      <c r="D168" s="27"/>
      <c r="E168" s="27"/>
      <c r="F168" s="27"/>
      <c r="G168" s="27"/>
    </row>
    <row r="169" spans="1:7">
      <c r="A169" s="27"/>
      <c r="B169" s="27"/>
      <c r="C169" s="27"/>
      <c r="D169" s="27"/>
      <c r="E169" s="27"/>
      <c r="F169" s="27"/>
      <c r="G169" s="27"/>
    </row>
    <row r="170" spans="1:7">
      <c r="A170" s="27"/>
      <c r="B170" s="27"/>
      <c r="C170" s="27"/>
      <c r="D170" s="27"/>
      <c r="E170" s="27"/>
      <c r="F170" s="27"/>
      <c r="G170" s="27"/>
    </row>
    <row r="171" spans="1:7">
      <c r="A171" s="27"/>
      <c r="B171" s="27"/>
      <c r="C171" s="27"/>
      <c r="D171" s="27"/>
      <c r="E171" s="27"/>
      <c r="F171" s="27"/>
      <c r="G171" s="27"/>
    </row>
    <row r="172" spans="1:7">
      <c r="A172" s="27"/>
      <c r="B172" s="27"/>
      <c r="C172" s="27"/>
      <c r="D172" s="27"/>
      <c r="E172" s="27"/>
      <c r="F172" s="27"/>
      <c r="G172" s="27"/>
    </row>
    <row r="173" spans="1:7">
      <c r="A173" s="27"/>
      <c r="B173" s="27"/>
      <c r="C173" s="27"/>
      <c r="D173" s="27"/>
      <c r="E173" s="27"/>
      <c r="F173" s="27"/>
      <c r="G173" s="27"/>
    </row>
    <row r="174" spans="1:7">
      <c r="A174" s="27"/>
      <c r="B174" s="27"/>
      <c r="C174" s="27"/>
      <c r="D174" s="27"/>
      <c r="E174" s="27"/>
      <c r="F174" s="27"/>
      <c r="G174" s="27"/>
    </row>
    <row r="175" spans="1:7">
      <c r="A175" s="27"/>
      <c r="B175" s="27"/>
      <c r="C175" s="27"/>
      <c r="D175" s="27"/>
      <c r="E175" s="27"/>
      <c r="F175" s="27"/>
      <c r="G175" s="27"/>
    </row>
    <row r="176" spans="1:7">
      <c r="A176" s="27"/>
      <c r="B176" s="27"/>
      <c r="C176" s="27"/>
      <c r="D176" s="27"/>
      <c r="E176" s="27"/>
      <c r="F176" s="27"/>
      <c r="G176" s="27"/>
    </row>
    <row r="177" spans="1:7">
      <c r="A177" s="27"/>
      <c r="B177" s="27"/>
      <c r="C177" s="27"/>
      <c r="D177" s="27"/>
      <c r="E177" s="27"/>
      <c r="F177" s="27"/>
      <c r="G177" s="27"/>
    </row>
    <row r="178" spans="1:7">
      <c r="A178" s="27"/>
      <c r="B178" s="27"/>
      <c r="C178" s="27"/>
      <c r="D178" s="27"/>
      <c r="E178" s="27"/>
      <c r="F178" s="27"/>
      <c r="G178" s="27"/>
    </row>
    <row r="179" spans="1:7">
      <c r="A179" s="27"/>
      <c r="B179" s="27"/>
      <c r="C179" s="27"/>
      <c r="D179" s="27"/>
      <c r="E179" s="27"/>
      <c r="F179" s="27"/>
      <c r="G179" s="27"/>
    </row>
    <row r="180" spans="1:7">
      <c r="A180" s="27"/>
      <c r="B180" s="27"/>
      <c r="C180" s="27"/>
      <c r="D180" s="27"/>
      <c r="E180" s="27"/>
      <c r="F180" s="27"/>
      <c r="G180" s="27"/>
    </row>
    <row r="181" spans="1:7">
      <c r="A181" s="27"/>
      <c r="B181" s="27"/>
      <c r="C181" s="27"/>
      <c r="D181" s="27"/>
      <c r="E181" s="27"/>
      <c r="F181" s="27"/>
      <c r="G181" s="27"/>
    </row>
    <row r="182" spans="1:7">
      <c r="A182" s="27"/>
      <c r="B182" s="27"/>
      <c r="C182" s="27"/>
      <c r="D182" s="27"/>
      <c r="E182" s="27"/>
      <c r="F182" s="27"/>
      <c r="G182" s="27"/>
    </row>
    <row r="183" spans="1:7">
      <c r="A183" s="27"/>
      <c r="B183" s="27"/>
      <c r="C183" s="27"/>
      <c r="D183" s="27"/>
      <c r="E183" s="27"/>
      <c r="F183" s="27"/>
      <c r="G183" s="27"/>
    </row>
    <row r="184" spans="1:7">
      <c r="A184" s="27"/>
      <c r="B184" s="27"/>
      <c r="C184" s="27"/>
      <c r="D184" s="27"/>
      <c r="E184" s="27"/>
      <c r="F184" s="27"/>
      <c r="G184" s="27"/>
    </row>
    <row r="185" spans="1:7">
      <c r="A185" s="27"/>
      <c r="B185" s="27"/>
      <c r="C185" s="27"/>
      <c r="D185" s="27"/>
      <c r="E185" s="27"/>
      <c r="F185" s="27"/>
      <c r="G185" s="27"/>
    </row>
    <row r="186" spans="1:7">
      <c r="A186" s="27"/>
      <c r="B186" s="27"/>
      <c r="C186" s="27"/>
      <c r="D186" s="27"/>
      <c r="E186" s="27"/>
      <c r="F186" s="27"/>
      <c r="G186" s="27"/>
    </row>
    <row r="187" spans="1:7">
      <c r="A187" s="27"/>
      <c r="B187" s="27"/>
      <c r="C187" s="27"/>
      <c r="D187" s="27"/>
      <c r="E187" s="27"/>
      <c r="F187" s="27"/>
      <c r="G187" s="27"/>
    </row>
    <row r="188" spans="1:7">
      <c r="A188" s="27"/>
      <c r="B188" s="27"/>
      <c r="C188" s="27"/>
      <c r="D188" s="27"/>
      <c r="E188" s="27"/>
      <c r="F188" s="27"/>
      <c r="G188" s="27"/>
    </row>
    <row r="189" spans="1:7">
      <c r="A189" s="27"/>
      <c r="B189" s="27"/>
      <c r="C189" s="27"/>
      <c r="D189" s="27"/>
      <c r="E189" s="27"/>
      <c r="F189" s="27"/>
      <c r="G189" s="27"/>
    </row>
    <row r="190" spans="1:7">
      <c r="A190" s="27"/>
      <c r="B190" s="27"/>
      <c r="C190" s="27"/>
      <c r="D190" s="27"/>
      <c r="E190" s="27"/>
      <c r="F190" s="27"/>
      <c r="G190" s="27"/>
    </row>
    <row r="191" spans="1:7">
      <c r="A191" s="27"/>
      <c r="B191" s="27"/>
      <c r="C191" s="27"/>
      <c r="D191" s="27"/>
      <c r="E191" s="27"/>
      <c r="F191" s="27"/>
      <c r="G191" s="27"/>
    </row>
    <row r="192" spans="1:7">
      <c r="A192" s="27"/>
      <c r="B192" s="27"/>
      <c r="C192" s="27"/>
      <c r="D192" s="27"/>
      <c r="E192" s="27"/>
      <c r="F192" s="27"/>
      <c r="G192" s="27"/>
    </row>
    <row r="193" spans="1:7">
      <c r="A193" s="27"/>
      <c r="B193" s="27"/>
      <c r="C193" s="27"/>
      <c r="D193" s="27"/>
      <c r="E193" s="27"/>
      <c r="F193" s="27"/>
      <c r="G193" s="27"/>
    </row>
    <row r="194" spans="1:7">
      <c r="A194" s="27"/>
      <c r="B194" s="27"/>
      <c r="C194" s="27"/>
      <c r="D194" s="27"/>
      <c r="E194" s="27"/>
      <c r="F194" s="27"/>
      <c r="G194" s="27"/>
    </row>
    <row r="195" spans="1:7">
      <c r="A195" s="27"/>
      <c r="B195" s="27"/>
      <c r="C195" s="27"/>
      <c r="D195" s="27"/>
      <c r="E195" s="27"/>
      <c r="F195" s="27"/>
      <c r="G195" s="27"/>
    </row>
    <row r="196" spans="1:7">
      <c r="A196" s="27"/>
      <c r="B196" s="27"/>
      <c r="C196" s="27"/>
      <c r="D196" s="27"/>
      <c r="E196" s="27"/>
      <c r="F196" s="27"/>
      <c r="G196" s="27"/>
    </row>
    <row r="197" spans="1:7">
      <c r="A197" s="27"/>
      <c r="B197" s="27"/>
      <c r="C197" s="27"/>
      <c r="D197" s="27"/>
      <c r="E197" s="27"/>
      <c r="F197" s="27"/>
      <c r="G197" s="27"/>
    </row>
    <row r="198" spans="1:7">
      <c r="A198" s="27"/>
      <c r="B198" s="27"/>
      <c r="C198" s="27"/>
      <c r="D198" s="27"/>
      <c r="E198" s="27"/>
      <c r="F198" s="27"/>
      <c r="G198" s="27"/>
    </row>
    <row r="199" spans="1:7">
      <c r="A199" s="27"/>
      <c r="B199" s="27"/>
      <c r="C199" s="27"/>
      <c r="D199" s="27"/>
      <c r="E199" s="27"/>
      <c r="F199" s="27"/>
      <c r="G199" s="27"/>
    </row>
    <row r="200" spans="1:7">
      <c r="A200" s="27"/>
      <c r="B200" s="27"/>
      <c r="C200" s="27"/>
      <c r="D200" s="27"/>
      <c r="E200" s="27"/>
      <c r="F200" s="27"/>
      <c r="G200" s="27"/>
    </row>
    <row r="201" spans="1:7">
      <c r="A201" s="27"/>
      <c r="B201" s="27"/>
      <c r="C201" s="27"/>
      <c r="D201" s="27"/>
      <c r="E201" s="27"/>
      <c r="F201" s="27"/>
      <c r="G201" s="27"/>
    </row>
    <row r="202" spans="1:7">
      <c r="A202" s="27"/>
      <c r="B202" s="27"/>
      <c r="C202" s="27"/>
      <c r="D202" s="27"/>
      <c r="E202" s="27"/>
      <c r="F202" s="27"/>
      <c r="G202" s="27"/>
    </row>
    <row r="203" spans="1:7">
      <c r="A203" s="27"/>
      <c r="B203" s="27"/>
      <c r="C203" s="27"/>
      <c r="D203" s="27"/>
      <c r="E203" s="27"/>
      <c r="F203" s="27"/>
      <c r="G203" s="27"/>
    </row>
    <row r="204" spans="1:7">
      <c r="A204" s="27"/>
      <c r="B204" s="27"/>
      <c r="C204" s="27"/>
      <c r="D204" s="27"/>
      <c r="E204" s="27"/>
      <c r="F204" s="27"/>
      <c r="G204" s="27"/>
    </row>
    <row r="207" spans="1:7">
      <c r="C207" s="27"/>
      <c r="D207" s="27"/>
      <c r="E207" s="27"/>
      <c r="F207" s="27"/>
      <c r="G207" s="27"/>
    </row>
    <row r="209" spans="2:2">
      <c r="B209" s="27"/>
    </row>
  </sheetData>
  <mergeCells count="14">
    <mergeCell ref="B5:D5"/>
    <mergeCell ref="B1:F1"/>
    <mergeCell ref="E3:F3"/>
    <mergeCell ref="E2:F2"/>
    <mergeCell ref="C2:D2"/>
    <mergeCell ref="C3:D3"/>
    <mergeCell ref="B141:C141"/>
    <mergeCell ref="M69:M70"/>
    <mergeCell ref="A108:I108"/>
    <mergeCell ref="A117:I117"/>
    <mergeCell ref="B89:F89"/>
    <mergeCell ref="B90:F90"/>
    <mergeCell ref="B91:F91"/>
    <mergeCell ref="A132:I132"/>
  </mergeCells>
  <phoneticPr fontId="19" type="noConversion"/>
  <dataValidations disablePrompts="1" count="1">
    <dataValidation type="list" allowBlank="1" showInputMessage="1" showErrorMessage="1" sqref="C21" xr:uid="{00000000-0002-0000-0000-000000000000}">
      <formula1>"1 ,0"</formula1>
    </dataValidation>
  </dataValidations>
  <pageMargins left="0.7" right="0.7" top="0.75" bottom="0.75" header="0.3" footer="0.3"/>
  <pageSetup orientation="portrait" r:id="rId1"/>
  <drawing r:id="rId2"/>
  <legacyDrawing r:id="rId3"/>
  <oleObjects>
    <mc:AlternateContent xmlns:mc="http://schemas.openxmlformats.org/markup-compatibility/2006">
      <mc:Choice Requires="x14">
        <oleObject progId="Visio.Drawing.6" shapeId="1025" r:id="rId4">
          <objectPr defaultSize="0" autoPict="0" r:id="rId5">
            <anchor moveWithCells="1">
              <from>
                <xdr:col>5</xdr:col>
                <xdr:colOff>57150</xdr:colOff>
                <xdr:row>16</xdr:row>
                <xdr:rowOff>28575</xdr:rowOff>
              </from>
              <to>
                <xdr:col>6</xdr:col>
                <xdr:colOff>95250</xdr:colOff>
                <xdr:row>27</xdr:row>
                <xdr:rowOff>9525</xdr:rowOff>
              </to>
            </anchor>
          </objectPr>
        </oleObject>
      </mc:Choice>
      <mc:Fallback>
        <oleObject progId="Visio.Drawing.6"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6"/>
  <sheetViews>
    <sheetView topLeftCell="A24" workbookViewId="0">
      <selection activeCell="B58" sqref="B58"/>
    </sheetView>
  </sheetViews>
  <sheetFormatPr defaultRowHeight="15"/>
  <cols>
    <col min="2" max="2" width="186.42578125" customWidth="1"/>
  </cols>
  <sheetData>
    <row r="1" spans="1:2">
      <c r="A1" s="110" t="s">
        <v>199</v>
      </c>
      <c r="B1" s="114"/>
    </row>
    <row r="2" spans="1:2">
      <c r="A2">
        <v>1</v>
      </c>
      <c r="B2" s="115" t="s">
        <v>221</v>
      </c>
    </row>
    <row r="3" spans="1:2">
      <c r="A3">
        <v>2</v>
      </c>
      <c r="B3" s="115" t="s">
        <v>222</v>
      </c>
    </row>
    <row r="4" spans="1:2">
      <c r="B4" s="116"/>
    </row>
    <row r="5" spans="1:2">
      <c r="A5" s="110" t="s">
        <v>193</v>
      </c>
      <c r="B5" s="115"/>
    </row>
    <row r="6" spans="1:2">
      <c r="A6">
        <v>1</v>
      </c>
      <c r="B6" s="115" t="s">
        <v>212</v>
      </c>
    </row>
    <row r="7" spans="1:2">
      <c r="A7">
        <v>2</v>
      </c>
      <c r="B7" s="115" t="s">
        <v>213</v>
      </c>
    </row>
    <row r="8" spans="1:2">
      <c r="A8">
        <v>3</v>
      </c>
      <c r="B8" s="108" t="s">
        <v>200</v>
      </c>
    </row>
    <row r="9" spans="1:2">
      <c r="A9">
        <v>4</v>
      </c>
      <c r="B9" s="108" t="s">
        <v>201</v>
      </c>
    </row>
    <row r="10" spans="1:2">
      <c r="A10">
        <v>5</v>
      </c>
      <c r="B10" s="108" t="s">
        <v>202</v>
      </c>
    </row>
    <row r="11" spans="1:2">
      <c r="A11">
        <v>6</v>
      </c>
      <c r="B11" s="108" t="s">
        <v>203</v>
      </c>
    </row>
    <row r="12" spans="1:2">
      <c r="A12">
        <v>7</v>
      </c>
      <c r="B12" s="108" t="s">
        <v>181</v>
      </c>
    </row>
    <row r="13" spans="1:2">
      <c r="B13" s="108"/>
    </row>
    <row r="14" spans="1:2">
      <c r="A14" s="110" t="s">
        <v>204</v>
      </c>
      <c r="B14" s="108"/>
    </row>
    <row r="15" spans="1:2">
      <c r="A15">
        <v>1</v>
      </c>
      <c r="B15" s="108" t="s">
        <v>182</v>
      </c>
    </row>
    <row r="16" spans="1:2">
      <c r="A16">
        <v>2</v>
      </c>
      <c r="B16" s="108" t="s">
        <v>183</v>
      </c>
    </row>
    <row r="17" spans="1:2">
      <c r="A17">
        <v>3</v>
      </c>
      <c r="B17" s="108" t="s">
        <v>205</v>
      </c>
    </row>
    <row r="18" spans="1:2">
      <c r="A18">
        <v>4</v>
      </c>
      <c r="B18" s="108" t="s">
        <v>206</v>
      </c>
    </row>
    <row r="19" spans="1:2" ht="17.25">
      <c r="A19">
        <v>5</v>
      </c>
      <c r="B19" s="108" t="s">
        <v>207</v>
      </c>
    </row>
    <row r="20" spans="1:2">
      <c r="A20">
        <v>6</v>
      </c>
      <c r="B20" s="108" t="s">
        <v>208</v>
      </c>
    </row>
    <row r="21" spans="1:2">
      <c r="A21">
        <v>7</v>
      </c>
      <c r="B21" s="108" t="s">
        <v>209</v>
      </c>
    </row>
    <row r="22" spans="1:2">
      <c r="A22">
        <v>8</v>
      </c>
      <c r="B22" s="108" t="s">
        <v>210</v>
      </c>
    </row>
    <row r="23" spans="1:2">
      <c r="A23">
        <v>9</v>
      </c>
      <c r="B23" s="108" t="s">
        <v>184</v>
      </c>
    </row>
    <row r="24" spans="1:2">
      <c r="A24">
        <v>10</v>
      </c>
      <c r="B24" s="108" t="s">
        <v>211</v>
      </c>
    </row>
    <row r="25" spans="1:2">
      <c r="B25" s="108"/>
    </row>
    <row r="26" spans="1:2">
      <c r="A26" s="110" t="s">
        <v>194</v>
      </c>
      <c r="B26" s="108"/>
    </row>
    <row r="27" spans="1:2">
      <c r="A27">
        <v>1</v>
      </c>
      <c r="B27" s="108" t="s">
        <v>185</v>
      </c>
    </row>
    <row r="28" spans="1:2">
      <c r="A28">
        <v>2</v>
      </c>
      <c r="B28" s="108" t="s">
        <v>214</v>
      </c>
    </row>
    <row r="29" spans="1:2">
      <c r="A29">
        <v>3</v>
      </c>
      <c r="B29" s="108" t="s">
        <v>186</v>
      </c>
    </row>
    <row r="30" spans="1:2">
      <c r="A30">
        <v>4</v>
      </c>
      <c r="B30" s="108" t="s">
        <v>187</v>
      </c>
    </row>
    <row r="31" spans="1:2">
      <c r="A31">
        <v>5</v>
      </c>
      <c r="B31" s="108" t="s">
        <v>188</v>
      </c>
    </row>
    <row r="32" spans="1:2">
      <c r="A32">
        <v>6</v>
      </c>
      <c r="B32" s="108" t="s">
        <v>189</v>
      </c>
    </row>
    <row r="33" spans="1:2">
      <c r="A33">
        <v>7</v>
      </c>
      <c r="B33" s="108" t="s">
        <v>190</v>
      </c>
    </row>
    <row r="34" spans="1:2">
      <c r="B34" s="108"/>
    </row>
    <row r="35" spans="1:2">
      <c r="A35" s="110" t="s">
        <v>195</v>
      </c>
      <c r="B35" s="108"/>
    </row>
    <row r="36" spans="1:2">
      <c r="A36">
        <v>1</v>
      </c>
      <c r="B36" s="108" t="s">
        <v>215</v>
      </c>
    </row>
    <row r="37" spans="1:2">
      <c r="A37">
        <v>2</v>
      </c>
      <c r="B37" s="108" t="s">
        <v>216</v>
      </c>
    </row>
    <row r="38" spans="1:2">
      <c r="A38">
        <v>3</v>
      </c>
      <c r="B38" s="108" t="s">
        <v>217</v>
      </c>
    </row>
    <row r="39" spans="1:2">
      <c r="A39">
        <v>4</v>
      </c>
      <c r="B39" s="108" t="s">
        <v>191</v>
      </c>
    </row>
    <row r="40" spans="1:2">
      <c r="A40">
        <v>5</v>
      </c>
      <c r="B40" s="108" t="s">
        <v>218</v>
      </c>
    </row>
    <row r="41" spans="1:2">
      <c r="A41">
        <v>6</v>
      </c>
      <c r="B41" s="108" t="s">
        <v>192</v>
      </c>
    </row>
    <row r="42" spans="1:2">
      <c r="A42">
        <v>7</v>
      </c>
      <c r="B42" s="108" t="s">
        <v>219</v>
      </c>
    </row>
    <row r="43" spans="1:2">
      <c r="A43">
        <v>8</v>
      </c>
      <c r="B43" s="109" t="s">
        <v>220</v>
      </c>
    </row>
    <row r="46" spans="1:2">
      <c r="A46" s="110" t="s">
        <v>196</v>
      </c>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Exch.Document.DC" dvAspect="DVASPECT_ICON" shapeId="8196" r:id="rId4">
          <objectPr defaultSize="0" r:id="rId5">
            <anchor moveWithCells="1">
              <from>
                <xdr:col>1</xdr:col>
                <xdr:colOff>1200150</xdr:colOff>
                <xdr:row>47</xdr:row>
                <xdr:rowOff>19050</xdr:rowOff>
              </from>
              <to>
                <xdr:col>1</xdr:col>
                <xdr:colOff>2114550</xdr:colOff>
                <xdr:row>50</xdr:row>
                <xdr:rowOff>133350</xdr:rowOff>
              </to>
            </anchor>
          </objectPr>
        </oleObject>
      </mc:Choice>
      <mc:Fallback>
        <oleObject progId="AcroExch.Document.DC" dvAspect="DVASPECT_ICON" shapeId="8196" r:id="rId4"/>
      </mc:Fallback>
    </mc:AlternateContent>
    <mc:AlternateContent xmlns:mc="http://schemas.openxmlformats.org/markup-compatibility/2006">
      <mc:Choice Requires="x14">
        <oleObject progId="AcroExch.Document.DC" dvAspect="DVASPECT_ICON" shapeId="8197" r:id="rId6">
          <objectPr defaultSize="0" r:id="rId7">
            <anchor moveWithCells="1">
              <from>
                <xdr:col>1</xdr:col>
                <xdr:colOff>2295525</xdr:colOff>
                <xdr:row>47</xdr:row>
                <xdr:rowOff>19050</xdr:rowOff>
              </from>
              <to>
                <xdr:col>1</xdr:col>
                <xdr:colOff>3209925</xdr:colOff>
                <xdr:row>50</xdr:row>
                <xdr:rowOff>133350</xdr:rowOff>
              </to>
            </anchor>
          </objectPr>
        </oleObject>
      </mc:Choice>
      <mc:Fallback>
        <oleObject progId="AcroExch.Document.DC" dvAspect="DVASPECT_ICON" shapeId="8197" r:id="rId6"/>
      </mc:Fallback>
    </mc:AlternateContent>
    <mc:AlternateContent xmlns:mc="http://schemas.openxmlformats.org/markup-compatibility/2006">
      <mc:Choice Requires="x14">
        <oleObject progId="AcroExch.Document.DC" dvAspect="DVASPECT_ICON" shapeId="8198" r:id="rId8">
          <objectPr defaultSize="0" r:id="rId9">
            <anchor moveWithCells="1">
              <from>
                <xdr:col>1</xdr:col>
                <xdr:colOff>0</xdr:colOff>
                <xdr:row>47</xdr:row>
                <xdr:rowOff>0</xdr:rowOff>
              </from>
              <to>
                <xdr:col>1</xdr:col>
                <xdr:colOff>914400</xdr:colOff>
                <xdr:row>50</xdr:row>
                <xdr:rowOff>142875</xdr:rowOff>
              </to>
            </anchor>
          </objectPr>
        </oleObject>
      </mc:Choice>
      <mc:Fallback>
        <oleObject progId="AcroExch.Document.DC" dvAspect="DVASPECT_ICON" shapeId="8198" r:id="rId8"/>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5"/>
  <sheetViews>
    <sheetView workbookViewId="0">
      <selection activeCell="K10" sqref="K10"/>
    </sheetView>
  </sheetViews>
  <sheetFormatPr defaultRowHeight="15"/>
  <sheetData>
    <row r="3" spans="1:1">
      <c r="A3" s="113" t="s">
        <v>225</v>
      </c>
    </row>
    <row r="5" spans="1:1">
      <c r="A5" s="113" t="s">
        <v>226</v>
      </c>
    </row>
  </sheetData>
  <hyperlinks>
    <hyperlink ref="A3" r:id="rId1" xr:uid="{26708F97-071F-4DF5-A197-9DFA11A9F04E}"/>
    <hyperlink ref="A5" r:id="rId2" xr:uid="{53F2C9A0-CF2C-4C07-90F2-3D21FB5409D9}"/>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3:AI110"/>
  <sheetViews>
    <sheetView zoomScale="70" zoomScaleNormal="70" workbookViewId="0">
      <selection activeCell="AG21" sqref="AG21"/>
    </sheetView>
  </sheetViews>
  <sheetFormatPr defaultRowHeight="15"/>
  <sheetData>
    <row r="3" spans="1:35">
      <c r="A3" s="28" t="s">
        <v>75</v>
      </c>
      <c r="B3" s="28"/>
      <c r="C3" s="28"/>
      <c r="D3" s="28" t="s">
        <v>76</v>
      </c>
      <c r="E3" s="28" t="s">
        <v>77</v>
      </c>
      <c r="F3" s="28" t="s">
        <v>78</v>
      </c>
      <c r="G3" s="28" t="s">
        <v>79</v>
      </c>
      <c r="H3" s="28" t="s">
        <v>80</v>
      </c>
      <c r="I3" s="28" t="s">
        <v>81</v>
      </c>
      <c r="J3" s="28" t="s">
        <v>82</v>
      </c>
      <c r="K3" s="28" t="s">
        <v>83</v>
      </c>
      <c r="L3" s="28" t="s">
        <v>84</v>
      </c>
      <c r="M3" s="28" t="s">
        <v>85</v>
      </c>
      <c r="N3" s="28" t="s">
        <v>86</v>
      </c>
      <c r="O3" s="28" t="s">
        <v>87</v>
      </c>
      <c r="P3" s="28" t="s">
        <v>117</v>
      </c>
      <c r="Q3" s="28" t="s">
        <v>118</v>
      </c>
      <c r="S3" s="28" t="s">
        <v>88</v>
      </c>
      <c r="T3" s="28"/>
      <c r="U3" s="28"/>
      <c r="V3" s="28" t="s">
        <v>89</v>
      </c>
      <c r="W3" s="28" t="s">
        <v>90</v>
      </c>
      <c r="X3" s="28" t="s">
        <v>91</v>
      </c>
      <c r="Y3" s="28" t="s">
        <v>92</v>
      </c>
      <c r="Z3" s="28" t="s">
        <v>80</v>
      </c>
      <c r="AA3" s="28" t="s">
        <v>81</v>
      </c>
      <c r="AB3" s="28" t="s">
        <v>93</v>
      </c>
      <c r="AC3" s="28" t="s">
        <v>94</v>
      </c>
      <c r="AD3" s="28" t="s">
        <v>84</v>
      </c>
      <c r="AE3" s="28" t="s">
        <v>85</v>
      </c>
      <c r="AF3" s="28" t="s">
        <v>86</v>
      </c>
      <c r="AG3" s="28" t="s">
        <v>87</v>
      </c>
      <c r="AH3" s="28" t="s">
        <v>117</v>
      </c>
      <c r="AI3" s="28" t="s">
        <v>118</v>
      </c>
    </row>
    <row r="5" spans="1:35">
      <c r="A5" s="29">
        <v>1.2</v>
      </c>
      <c r="B5" s="29"/>
      <c r="C5" s="29"/>
      <c r="D5" s="29">
        <v>1.373</v>
      </c>
      <c r="E5" s="29">
        <v>1.2789999999999999</v>
      </c>
      <c r="F5" s="29">
        <v>1.2210000000000001</v>
      </c>
      <c r="G5" s="29">
        <v>1.1830000000000001</v>
      </c>
      <c r="H5" s="29">
        <v>1.1559999999999999</v>
      </c>
      <c r="I5" s="29">
        <v>1.135</v>
      </c>
      <c r="J5" s="29">
        <v>1.107</v>
      </c>
      <c r="K5" s="29">
        <v>1.0880000000000001</v>
      </c>
      <c r="L5" s="29">
        <v>1.075</v>
      </c>
      <c r="M5" s="29">
        <v>1.0649999999999999</v>
      </c>
      <c r="N5" s="29">
        <v>1.0580000000000001</v>
      </c>
      <c r="O5" s="29">
        <v>1.0469999999999999</v>
      </c>
      <c r="P5" s="29">
        <v>1.04</v>
      </c>
      <c r="Q5" s="29">
        <v>1.034</v>
      </c>
      <c r="S5" s="29">
        <v>1.2</v>
      </c>
      <c r="T5" s="29"/>
      <c r="U5" s="29"/>
      <c r="V5">
        <v>1.2110000000000001</v>
      </c>
      <c r="W5">
        <v>1.117</v>
      </c>
      <c r="X5">
        <v>1.0720000000000001</v>
      </c>
      <c r="Y5">
        <v>1.048</v>
      </c>
      <c r="Z5">
        <v>1.0349999999999999</v>
      </c>
      <c r="AA5">
        <v>1.026</v>
      </c>
      <c r="AB5">
        <v>1.016</v>
      </c>
      <c r="AC5">
        <v>1.0109999999999999</v>
      </c>
      <c r="AD5">
        <v>1.008</v>
      </c>
      <c r="AE5">
        <v>1.006</v>
      </c>
      <c r="AF5">
        <v>1.0049999999999999</v>
      </c>
      <c r="AG5">
        <v>1.0029999999999999</v>
      </c>
      <c r="AH5">
        <v>1.002</v>
      </c>
      <c r="AI5">
        <v>1.002</v>
      </c>
    </row>
    <row r="6" spans="1:35">
      <c r="A6" s="30">
        <v>1.1000000000000001</v>
      </c>
      <c r="B6" s="30"/>
      <c r="C6" s="30"/>
      <c r="D6" s="30">
        <v>1.391</v>
      </c>
      <c r="E6" s="30">
        <v>1.2909999999999999</v>
      </c>
      <c r="F6" s="30">
        <v>1.23</v>
      </c>
      <c r="G6" s="30">
        <v>1.1890000000000001</v>
      </c>
      <c r="H6" s="30">
        <v>1.1599999999999999</v>
      </c>
      <c r="I6" s="30">
        <v>1.139</v>
      </c>
      <c r="J6" s="30">
        <v>1.1100000000000001</v>
      </c>
      <c r="K6" s="30">
        <v>1.0900000000000001</v>
      </c>
      <c r="L6" s="30">
        <v>1.077</v>
      </c>
      <c r="M6" s="30">
        <v>1.0660000000000001</v>
      </c>
      <c r="N6" s="30">
        <v>1.0589999999999999</v>
      </c>
      <c r="O6" s="30">
        <v>1.048</v>
      </c>
      <c r="P6" s="30">
        <v>1.04</v>
      </c>
      <c r="Q6" s="30">
        <v>1.0349999999999999</v>
      </c>
      <c r="S6" s="30">
        <v>1.1000000000000001</v>
      </c>
      <c r="T6" s="30"/>
      <c r="U6" s="30"/>
      <c r="V6" s="99">
        <v>1.2589999999999999</v>
      </c>
      <c r="W6" s="99">
        <v>1.1459999999999999</v>
      </c>
      <c r="X6" s="99">
        <v>1.0900000000000001</v>
      </c>
      <c r="Y6" s="99">
        <v>1.06</v>
      </c>
      <c r="Z6" s="99">
        <v>1.0429999999999999</v>
      </c>
      <c r="AA6" s="99">
        <v>1.032</v>
      </c>
      <c r="AB6" s="99">
        <v>1.02</v>
      </c>
      <c r="AC6" s="99">
        <v>1.0129999999999999</v>
      </c>
      <c r="AD6" s="99">
        <v>1.01</v>
      </c>
      <c r="AE6" s="99">
        <v>1.0069999999999999</v>
      </c>
      <c r="AF6" s="99">
        <v>1.006</v>
      </c>
      <c r="AG6" s="99">
        <v>1.004</v>
      </c>
      <c r="AH6" s="99">
        <v>1.0029999999999999</v>
      </c>
      <c r="AI6" s="99">
        <v>1.002</v>
      </c>
    </row>
    <row r="7" spans="1:35">
      <c r="A7" s="29">
        <v>1</v>
      </c>
      <c r="B7" s="29"/>
      <c r="C7" s="29"/>
      <c r="D7" s="29">
        <v>1.4159999999999999</v>
      </c>
      <c r="E7" s="29">
        <v>1.3080000000000001</v>
      </c>
      <c r="F7" s="29">
        <v>1.2410000000000001</v>
      </c>
      <c r="G7" s="29">
        <v>1.198</v>
      </c>
      <c r="H7" s="29">
        <v>1.167</v>
      </c>
      <c r="I7" s="29">
        <v>1.1439999999999999</v>
      </c>
      <c r="J7" s="29">
        <v>1.1180000000000001</v>
      </c>
      <c r="K7" s="29">
        <v>1.093</v>
      </c>
      <c r="L7" s="29">
        <v>1.0780000000000001</v>
      </c>
      <c r="M7" s="29">
        <v>1.0680000000000001</v>
      </c>
      <c r="N7" s="29">
        <v>1.06</v>
      </c>
      <c r="O7" s="29">
        <v>1.048</v>
      </c>
      <c r="P7" s="29">
        <v>1.04</v>
      </c>
      <c r="Q7" s="29">
        <v>1.0349999999999999</v>
      </c>
      <c r="S7" s="29">
        <v>1</v>
      </c>
      <c r="T7" s="29"/>
      <c r="U7" s="29"/>
      <c r="V7">
        <v>1.323</v>
      </c>
      <c r="W7">
        <v>1.1859999999999999</v>
      </c>
      <c r="X7">
        <v>1.1160000000000001</v>
      </c>
      <c r="Y7">
        <v>1.0780000000000001</v>
      </c>
      <c r="Z7">
        <v>1.0549999999999999</v>
      </c>
      <c r="AA7">
        <v>1.0409999999999999</v>
      </c>
      <c r="AB7">
        <v>1.0249999999999999</v>
      </c>
      <c r="AC7">
        <v>1.0169999999999999</v>
      </c>
      <c r="AD7">
        <v>1.012</v>
      </c>
      <c r="AE7">
        <v>1.0089999999999999</v>
      </c>
      <c r="AF7">
        <v>1.0069999999999999</v>
      </c>
      <c r="AG7">
        <v>1.0049999999999999</v>
      </c>
      <c r="AH7">
        <v>1.0029999999999999</v>
      </c>
      <c r="AI7">
        <v>1.002</v>
      </c>
    </row>
    <row r="8" spans="1:35">
      <c r="A8" s="31">
        <v>0.9</v>
      </c>
      <c r="B8" s="31"/>
      <c r="C8" s="31"/>
      <c r="D8" s="31">
        <v>1.45</v>
      </c>
      <c r="E8" s="31">
        <v>1.331</v>
      </c>
      <c r="F8" s="31">
        <v>1.2589999999999999</v>
      </c>
      <c r="G8" s="31">
        <v>1.2110000000000001</v>
      </c>
      <c r="H8" s="31">
        <v>1.177</v>
      </c>
      <c r="I8" s="31">
        <v>1.1519999999999999</v>
      </c>
      <c r="J8" s="31">
        <v>1.1180000000000001</v>
      </c>
      <c r="K8" s="31">
        <v>1.0960000000000001</v>
      </c>
      <c r="L8" s="31">
        <v>1.081</v>
      </c>
      <c r="M8" s="31">
        <v>1.07</v>
      </c>
      <c r="N8" s="31">
        <v>1.0609999999999999</v>
      </c>
      <c r="O8" s="31">
        <v>1.0489999999999999</v>
      </c>
      <c r="P8" s="31">
        <v>1.0409999999999999</v>
      </c>
      <c r="Q8" s="31">
        <v>1.0349999999999999</v>
      </c>
      <c r="S8" s="31">
        <v>0.9</v>
      </c>
      <c r="T8" s="31"/>
      <c r="U8" s="31"/>
      <c r="V8" s="99">
        <v>1.4079999999999999</v>
      </c>
      <c r="W8" s="99">
        <v>1.2430000000000001</v>
      </c>
      <c r="X8" s="99">
        <v>1.155</v>
      </c>
      <c r="Y8" s="99">
        <v>1.1040000000000001</v>
      </c>
      <c r="Z8" s="99">
        <v>1.073</v>
      </c>
      <c r="AA8" s="99">
        <v>1.054</v>
      </c>
      <c r="AB8" s="99">
        <v>1.032</v>
      </c>
      <c r="AC8" s="99">
        <v>1.0209999999999999</v>
      </c>
      <c r="AD8" s="99">
        <v>1.0149999999999999</v>
      </c>
      <c r="AE8" s="99">
        <v>1.0109999999999999</v>
      </c>
      <c r="AF8" s="99">
        <v>1.0089999999999999</v>
      </c>
      <c r="AG8" s="99">
        <v>1.006</v>
      </c>
      <c r="AH8" s="99">
        <v>1.004</v>
      </c>
      <c r="AI8" s="99">
        <v>1.0029999999999999</v>
      </c>
    </row>
    <row r="9" spans="1:35">
      <c r="A9" s="29">
        <v>0.8</v>
      </c>
      <c r="B9" s="29"/>
      <c r="C9" s="29"/>
      <c r="D9" s="29">
        <v>1.502</v>
      </c>
      <c r="E9" s="29">
        <v>1.3680000000000001</v>
      </c>
      <c r="F9" s="29">
        <v>1.2849999999999999</v>
      </c>
      <c r="G9" s="29">
        <v>1.23</v>
      </c>
      <c r="H9" s="29">
        <v>1.1919999999999999</v>
      </c>
      <c r="I9" s="29">
        <v>1.163</v>
      </c>
      <c r="J9" s="29">
        <v>1.125</v>
      </c>
      <c r="K9" s="29">
        <v>1.101</v>
      </c>
      <c r="L9" s="29">
        <v>1.085</v>
      </c>
      <c r="M9" s="29">
        <v>1.073</v>
      </c>
      <c r="N9" s="29">
        <v>1.0640000000000001</v>
      </c>
      <c r="O9" s="29">
        <v>1.0509999999999999</v>
      </c>
      <c r="P9" s="29">
        <v>1.042</v>
      </c>
      <c r="Q9" s="29">
        <v>1.036</v>
      </c>
      <c r="S9" s="29">
        <v>0.8</v>
      </c>
      <c r="T9" s="29"/>
      <c r="U9" s="29"/>
      <c r="V9">
        <v>1.524</v>
      </c>
      <c r="W9">
        <v>1.325</v>
      </c>
      <c r="X9">
        <v>1.2130000000000001</v>
      </c>
      <c r="Y9">
        <v>1.145</v>
      </c>
      <c r="Z9">
        <v>1.103</v>
      </c>
      <c r="AA9">
        <v>1.075</v>
      </c>
      <c r="AB9">
        <v>1.044</v>
      </c>
      <c r="AC9">
        <v>1.0289999999999999</v>
      </c>
      <c r="AD9">
        <v>1.02</v>
      </c>
      <c r="AE9">
        <v>1.0149999999999999</v>
      </c>
      <c r="AF9">
        <v>1.012</v>
      </c>
      <c r="AG9">
        <v>1.008</v>
      </c>
      <c r="AH9">
        <v>1.0049999999999999</v>
      </c>
      <c r="AI9">
        <v>1.004</v>
      </c>
    </row>
    <row r="10" spans="1:35">
      <c r="A10" s="31">
        <v>0.7</v>
      </c>
      <c r="B10" s="31"/>
      <c r="C10" s="31"/>
      <c r="D10" s="31">
        <v>1.5820000000000001</v>
      </c>
      <c r="E10" s="31">
        <v>1.4259999999999999</v>
      </c>
      <c r="F10" s="31">
        <v>1.3280000000000001</v>
      </c>
      <c r="G10" s="31">
        <v>1.2629999999999999</v>
      </c>
      <c r="H10" s="31">
        <v>1.2170000000000001</v>
      </c>
      <c r="I10" s="31">
        <v>1.1830000000000001</v>
      </c>
      <c r="J10" s="31">
        <v>1.1379999999999999</v>
      </c>
      <c r="K10" s="31">
        <v>1.1100000000000001</v>
      </c>
      <c r="L10" s="31">
        <v>1.091</v>
      </c>
      <c r="M10" s="31">
        <v>1.077</v>
      </c>
      <c r="N10" s="31">
        <v>1.0669999999999999</v>
      </c>
      <c r="O10" s="31">
        <v>1.0529999999999999</v>
      </c>
      <c r="P10" s="29">
        <v>1.044</v>
      </c>
      <c r="Q10" s="29">
        <v>1.0369999999999999</v>
      </c>
      <c r="S10" s="31">
        <v>0.7</v>
      </c>
      <c r="T10" s="31"/>
      <c r="U10" s="31"/>
      <c r="V10" s="99">
        <v>1.6830000000000001</v>
      </c>
      <c r="W10" s="99">
        <v>1.4419999999999999</v>
      </c>
      <c r="X10" s="99">
        <v>1.302</v>
      </c>
      <c r="Y10" s="99">
        <v>1.212</v>
      </c>
      <c r="Z10" s="99">
        <v>1.153</v>
      </c>
      <c r="AA10" s="99">
        <v>1.113</v>
      </c>
      <c r="AB10" s="99">
        <v>1.0660000000000001</v>
      </c>
      <c r="AC10" s="99">
        <v>1.042</v>
      </c>
      <c r="AD10" s="99">
        <v>1.0289999999999999</v>
      </c>
      <c r="AE10" s="99">
        <v>1.0209999999999999</v>
      </c>
      <c r="AF10" s="99">
        <v>1.016</v>
      </c>
      <c r="AG10" s="99">
        <v>1.01</v>
      </c>
      <c r="AH10" s="99">
        <v>1.0069999999999999</v>
      </c>
      <c r="AI10" s="99">
        <v>1.0049999999999999</v>
      </c>
    </row>
    <row r="11" spans="1:35">
      <c r="A11" s="29">
        <v>0.6</v>
      </c>
      <c r="B11" s="29"/>
      <c r="C11" s="29"/>
      <c r="D11" s="29">
        <v>1.7070000000000001</v>
      </c>
      <c r="E11" s="29">
        <v>1.5229999999999999</v>
      </c>
      <c r="F11" s="29">
        <v>1.4039999999999999</v>
      </c>
      <c r="G11" s="29">
        <v>1.3220000000000001</v>
      </c>
      <c r="H11" s="29">
        <v>1.2629999999999999</v>
      </c>
      <c r="I11" s="29">
        <v>1.22</v>
      </c>
      <c r="J11" s="29">
        <v>1.1619999999999999</v>
      </c>
      <c r="K11" s="29">
        <v>1.1259999999999999</v>
      </c>
      <c r="L11" s="29">
        <v>1.1020000000000001</v>
      </c>
      <c r="M11" s="29">
        <v>1.0860000000000001</v>
      </c>
      <c r="N11" s="29">
        <v>1.0740000000000001</v>
      </c>
      <c r="O11" s="29">
        <v>1.0569999999999999</v>
      </c>
      <c r="P11" s="29">
        <v>1.0469999999999999</v>
      </c>
      <c r="Q11" s="29">
        <v>1.0389999999999999</v>
      </c>
      <c r="S11" s="29">
        <v>0.6</v>
      </c>
      <c r="T11" s="29"/>
      <c r="U11" s="29"/>
      <c r="V11">
        <v>1.905</v>
      </c>
      <c r="W11">
        <v>1.6140000000000001</v>
      </c>
      <c r="X11">
        <v>1.4379999999999999</v>
      </c>
      <c r="Y11">
        <v>1.3220000000000001</v>
      </c>
      <c r="Z11">
        <v>1.2410000000000001</v>
      </c>
      <c r="AA11">
        <v>1.1830000000000001</v>
      </c>
      <c r="AB11">
        <v>1.1100000000000001</v>
      </c>
      <c r="AC11">
        <v>1.07</v>
      </c>
      <c r="AD11">
        <v>1.0469999999999999</v>
      </c>
      <c r="AE11">
        <v>1.0329999999999999</v>
      </c>
      <c r="AF11">
        <v>1.0249999999999999</v>
      </c>
      <c r="AG11">
        <v>1.0149999999999999</v>
      </c>
      <c r="AH11">
        <v>1.0109999999999999</v>
      </c>
      <c r="AI11">
        <v>1.008</v>
      </c>
    </row>
    <row r="12" spans="1:35">
      <c r="A12" s="31">
        <v>0.5</v>
      </c>
      <c r="B12" s="31"/>
      <c r="C12" s="31"/>
      <c r="D12" s="31">
        <v>1.9119999999999999</v>
      </c>
      <c r="E12" s="31">
        <v>1.6879999999999999</v>
      </c>
      <c r="F12" s="31">
        <v>1.54</v>
      </c>
      <c r="G12" s="31">
        <v>1.4350000000000001</v>
      </c>
      <c r="H12" s="31">
        <v>1.3580000000000001</v>
      </c>
      <c r="I12" s="31">
        <v>1.298</v>
      </c>
      <c r="J12" s="31">
        <v>1.216</v>
      </c>
      <c r="K12" s="31">
        <v>1.163</v>
      </c>
      <c r="L12" s="31">
        <v>1.1279999999999999</v>
      </c>
      <c r="M12" s="31">
        <v>1.1040000000000001</v>
      </c>
      <c r="N12" s="31">
        <v>1.0880000000000001</v>
      </c>
      <c r="O12" s="31">
        <v>1.0660000000000001</v>
      </c>
      <c r="P12" s="29">
        <v>1.052</v>
      </c>
      <c r="Q12" s="29">
        <v>1.0429999999999999</v>
      </c>
      <c r="S12" s="31">
        <v>0.5</v>
      </c>
      <c r="T12" s="31"/>
      <c r="U12" s="31"/>
      <c r="V12" s="99">
        <v>2.23</v>
      </c>
      <c r="W12" s="99">
        <v>1.87</v>
      </c>
      <c r="X12" s="99">
        <v>1.649</v>
      </c>
      <c r="Y12" s="99">
        <v>1.5</v>
      </c>
      <c r="Z12" s="99">
        <v>1.393</v>
      </c>
      <c r="AA12" s="99">
        <v>1.3120000000000001</v>
      </c>
      <c r="AB12" s="99">
        <v>1.202</v>
      </c>
      <c r="AC12" s="99">
        <v>1.1339999999999999</v>
      </c>
      <c r="AD12" s="99">
        <v>1.091</v>
      </c>
      <c r="AE12" s="99">
        <v>1.0629999999999999</v>
      </c>
      <c r="AF12" s="99">
        <v>1.046</v>
      </c>
      <c r="AG12" s="99">
        <v>1.0269999999999999</v>
      </c>
      <c r="AH12" s="99">
        <v>1.0169999999999999</v>
      </c>
      <c r="AI12" s="99">
        <v>1.012</v>
      </c>
    </row>
    <row r="13" spans="1:35">
      <c r="A13" s="29">
        <v>0.4</v>
      </c>
      <c r="B13" s="29"/>
      <c r="C13" s="29"/>
      <c r="D13" s="29">
        <v>2.2559999999999998</v>
      </c>
      <c r="E13" s="29">
        <v>1.976</v>
      </c>
      <c r="F13" s="29">
        <v>1.788</v>
      </c>
      <c r="G13" s="29">
        <v>1.6519999999999999</v>
      </c>
      <c r="H13" s="29">
        <v>1.548</v>
      </c>
      <c r="I13" s="29">
        <v>1.4670000000000001</v>
      </c>
      <c r="J13" s="29">
        <v>1.3480000000000001</v>
      </c>
      <c r="K13" s="29">
        <v>1.2649999999999999</v>
      </c>
      <c r="L13" s="29">
        <v>1.206</v>
      </c>
      <c r="M13" s="29">
        <v>1.163</v>
      </c>
      <c r="N13" s="29">
        <v>1.131</v>
      </c>
      <c r="O13" s="29">
        <v>1.091</v>
      </c>
      <c r="P13" s="29">
        <v>1.0680000000000001</v>
      </c>
      <c r="Q13" s="29">
        <v>1.054</v>
      </c>
      <c r="S13" s="29">
        <v>0.4</v>
      </c>
      <c r="T13" s="29"/>
      <c r="U13" s="29"/>
      <c r="V13">
        <v>2.7309999999999999</v>
      </c>
      <c r="W13">
        <v>2.2730000000000001</v>
      </c>
      <c r="X13">
        <v>1.9890000000000001</v>
      </c>
      <c r="Y13">
        <v>1.794</v>
      </c>
      <c r="Z13">
        <v>1.6519999999999999</v>
      </c>
      <c r="AA13">
        <v>1.5429999999999999</v>
      </c>
      <c r="AB13">
        <v>1.3879999999999999</v>
      </c>
      <c r="AC13">
        <v>1.2829999999999999</v>
      </c>
      <c r="AD13">
        <v>1.2090000000000001</v>
      </c>
      <c r="AE13">
        <v>1.155</v>
      </c>
      <c r="AF13">
        <v>1.115</v>
      </c>
      <c r="AG13">
        <v>1.0649999999999999</v>
      </c>
      <c r="AH13">
        <v>1.0389999999999999</v>
      </c>
      <c r="AI13">
        <v>1.0249999999999999</v>
      </c>
    </row>
    <row r="14" spans="1:35">
      <c r="A14" s="31">
        <v>0.3</v>
      </c>
      <c r="B14" s="31"/>
      <c r="C14" s="31"/>
      <c r="D14" s="31">
        <v>2.8759999999999999</v>
      </c>
      <c r="E14" s="31">
        <v>2.5070000000000001</v>
      </c>
      <c r="F14" s="31">
        <v>2.2559999999999998</v>
      </c>
      <c r="G14" s="31">
        <v>2.0710000000000002</v>
      </c>
      <c r="H14" s="31">
        <v>1.93</v>
      </c>
      <c r="I14" s="31">
        <v>1.8160000000000001</v>
      </c>
      <c r="J14" s="31">
        <v>1.6459999999999999</v>
      </c>
      <c r="K14" s="31">
        <v>1.5229999999999999</v>
      </c>
      <c r="L14" s="31">
        <v>1.43</v>
      </c>
      <c r="M14" s="31">
        <v>1.357</v>
      </c>
      <c r="N14" s="31">
        <v>1.2989999999999999</v>
      </c>
      <c r="O14" s="31">
        <v>1.212</v>
      </c>
      <c r="P14" s="29">
        <v>1.1519999999999999</v>
      </c>
      <c r="Q14" s="29">
        <v>1.1100000000000001</v>
      </c>
      <c r="S14" s="31">
        <v>0.3</v>
      </c>
      <c r="T14" s="31"/>
      <c r="U14" s="31"/>
      <c r="V14" s="99">
        <v>3.5840000000000001</v>
      </c>
      <c r="W14" s="99">
        <v>2.9660000000000002</v>
      </c>
      <c r="X14" s="99">
        <v>2.58</v>
      </c>
      <c r="Y14" s="99">
        <v>2.3140000000000001</v>
      </c>
      <c r="Z14" s="99">
        <v>2.1179999999999999</v>
      </c>
      <c r="AA14" s="99">
        <v>1.9670000000000001</v>
      </c>
      <c r="AB14" s="99">
        <v>1.7470000000000001</v>
      </c>
      <c r="AC14" s="99">
        <v>1.5940000000000001</v>
      </c>
      <c r="AD14" s="99">
        <v>1.4810000000000001</v>
      </c>
      <c r="AE14" s="99">
        <v>1.393</v>
      </c>
      <c r="AF14" s="99">
        <v>1.3240000000000001</v>
      </c>
      <c r="AG14" s="99">
        <v>1.2230000000000001</v>
      </c>
      <c r="AH14" s="99">
        <v>1.153</v>
      </c>
      <c r="AI14" s="99">
        <v>1.105</v>
      </c>
    </row>
    <row r="15" spans="1:35">
      <c r="A15" s="29">
        <v>0.2</v>
      </c>
      <c r="B15" s="29"/>
      <c r="C15" s="29"/>
      <c r="D15" s="29">
        <v>4.1829999999999998</v>
      </c>
      <c r="E15" s="29">
        <v>3.629</v>
      </c>
      <c r="F15" s="29">
        <v>3.2549999999999999</v>
      </c>
      <c r="G15" s="29">
        <v>2.9769999999999999</v>
      </c>
      <c r="H15" s="29">
        <v>2.766</v>
      </c>
      <c r="I15" s="29">
        <v>2.5939999999999999</v>
      </c>
      <c r="J15" s="29">
        <v>2.3319999999999999</v>
      </c>
      <c r="K15" s="29">
        <v>2.14</v>
      </c>
      <c r="L15" s="29">
        <v>1.9930000000000001</v>
      </c>
      <c r="M15" s="29">
        <v>1.8740000000000001</v>
      </c>
      <c r="N15" s="29">
        <v>1.7769999999999999</v>
      </c>
      <c r="O15" s="29">
        <v>1.6259999999999999</v>
      </c>
      <c r="P15" s="29">
        <v>1.5129999999999999</v>
      </c>
      <c r="Q15" s="29">
        <v>1.4259999999999999</v>
      </c>
      <c r="S15" s="29">
        <v>0.2</v>
      </c>
      <c r="T15" s="29"/>
      <c r="U15" s="29"/>
      <c r="V15">
        <v>5.3170000000000002</v>
      </c>
      <c r="W15">
        <v>4.3819999999999997</v>
      </c>
      <c r="X15">
        <v>3.798</v>
      </c>
      <c r="Y15">
        <v>3.3929999999999998</v>
      </c>
      <c r="Z15">
        <v>3.0939999999999999</v>
      </c>
      <c r="AA15">
        <v>2.8610000000000002</v>
      </c>
      <c r="AB15">
        <v>2.5219999999999998</v>
      </c>
      <c r="AC15">
        <v>2.282</v>
      </c>
      <c r="AD15">
        <v>2.1030000000000002</v>
      </c>
      <c r="AE15">
        <v>1.9630000000000001</v>
      </c>
      <c r="AF15">
        <v>1.849</v>
      </c>
      <c r="AG15">
        <v>1.677</v>
      </c>
      <c r="AH15">
        <v>1.55</v>
      </c>
      <c r="AI15">
        <v>1.4530000000000001</v>
      </c>
    </row>
    <row r="16" spans="1:35">
      <c r="A16" s="31">
        <v>0.1</v>
      </c>
      <c r="D16" s="31">
        <v>8.2149999999999999</v>
      </c>
      <c r="E16" s="31">
        <v>7.0659999999999998</v>
      </c>
      <c r="F16" s="31">
        <v>6.3579999999999997</v>
      </c>
      <c r="G16" s="31">
        <v>5.806</v>
      </c>
      <c r="H16" s="31">
        <v>5.3890000000000002</v>
      </c>
      <c r="I16" s="31">
        <v>5.0449999999999999</v>
      </c>
      <c r="J16" s="31">
        <v>4.508</v>
      </c>
      <c r="K16" s="31">
        <v>4.1289999999999996</v>
      </c>
      <c r="L16" s="31">
        <v>3.8279999999999998</v>
      </c>
      <c r="M16" s="31">
        <v>3.5830000000000002</v>
      </c>
      <c r="N16" s="31">
        <v>3.3839999999999999</v>
      </c>
      <c r="O16" s="31">
        <v>3.069</v>
      </c>
      <c r="P16" s="29">
        <v>2.8279999999999998</v>
      </c>
      <c r="Q16" s="29">
        <v>2.5110000000000001</v>
      </c>
      <c r="S16" s="31">
        <v>0.1</v>
      </c>
      <c r="V16" s="99">
        <v>10.563000000000001</v>
      </c>
      <c r="W16" s="99">
        <v>8.6839999999999993</v>
      </c>
      <c r="X16" s="99">
        <v>7.51</v>
      </c>
      <c r="Y16" s="99">
        <v>6.6959999999999997</v>
      </c>
      <c r="Z16" s="99">
        <v>6.0919999999999996</v>
      </c>
      <c r="AA16" s="99">
        <v>5.6219999999999999</v>
      </c>
      <c r="AB16" s="99">
        <v>4.9340000000000002</v>
      </c>
      <c r="AC16" s="99">
        <v>4.4470000000000001</v>
      </c>
      <c r="AD16" s="99">
        <v>4.08</v>
      </c>
      <c r="AE16" s="99">
        <v>3.79</v>
      </c>
      <c r="AF16" s="99">
        <v>3.5569999999999999</v>
      </c>
      <c r="AG16" s="99">
        <v>3.1970000000000001</v>
      </c>
      <c r="AH16" s="99">
        <v>2.9289999999999998</v>
      </c>
      <c r="AI16" s="99">
        <v>2.7210000000000001</v>
      </c>
    </row>
    <row r="26" spans="1:29">
      <c r="A26" s="28" t="s">
        <v>75</v>
      </c>
      <c r="B26" s="28"/>
      <c r="C26" s="28"/>
      <c r="D26" s="28" t="s">
        <v>76</v>
      </c>
      <c r="E26" s="28" t="s">
        <v>77</v>
      </c>
      <c r="F26" s="28" t="s">
        <v>78</v>
      </c>
      <c r="G26" s="28" t="s">
        <v>79</v>
      </c>
      <c r="H26" s="28" t="s">
        <v>80</v>
      </c>
      <c r="I26" s="28" t="s">
        <v>81</v>
      </c>
      <c r="J26" s="28" t="s">
        <v>82</v>
      </c>
      <c r="K26" s="28" t="s">
        <v>83</v>
      </c>
      <c r="L26" s="28" t="s">
        <v>84</v>
      </c>
      <c r="M26" s="28" t="s">
        <v>85</v>
      </c>
      <c r="N26" s="28" t="s">
        <v>86</v>
      </c>
      <c r="O26" s="28" t="s">
        <v>87</v>
      </c>
      <c r="P26" s="28" t="s">
        <v>117</v>
      </c>
      <c r="Q26" s="28" t="s">
        <v>118</v>
      </c>
    </row>
    <row r="28" spans="1:29">
      <c r="A28" s="29">
        <v>1.2</v>
      </c>
      <c r="B28" s="29"/>
      <c r="C28" s="29"/>
      <c r="D28" s="29">
        <f t="shared" ref="D28:D39" si="0">IF(answer, D5,V5)</f>
        <v>1.2110000000000001</v>
      </c>
      <c r="E28" s="29">
        <f t="shared" ref="E28:E39" si="1">IF(answer, E5,W5)</f>
        <v>1.117</v>
      </c>
      <c r="F28" s="29">
        <f t="shared" ref="F28:F39" si="2">IF(answer, F5,X5)</f>
        <v>1.0720000000000001</v>
      </c>
      <c r="G28" s="29">
        <f t="shared" ref="G28:G39" si="3">IF(answer, G5,Y5)</f>
        <v>1.048</v>
      </c>
      <c r="H28" s="29">
        <f t="shared" ref="H28:H39" si="4">IF(answer, H5,Z5)</f>
        <v>1.0349999999999999</v>
      </c>
      <c r="I28" s="29">
        <f t="shared" ref="I28:I39" si="5">IF(answer, I5,AA5)</f>
        <v>1.026</v>
      </c>
      <c r="J28" s="29">
        <f t="shared" ref="J28:J39" si="6">IF(answer, J5,AB5)</f>
        <v>1.016</v>
      </c>
      <c r="K28" s="29">
        <f t="shared" ref="K28:K39" si="7">IF(answer, K5,AC5)</f>
        <v>1.0109999999999999</v>
      </c>
      <c r="L28" s="29">
        <f t="shared" ref="L28:L39" si="8">IF(answer, L5,AD5)</f>
        <v>1.008</v>
      </c>
      <c r="M28" s="29">
        <f t="shared" ref="M28:M39" si="9">IF(answer, M5,AE5)</f>
        <v>1.006</v>
      </c>
      <c r="N28" s="29">
        <f t="shared" ref="N28:N39" si="10">IF(answer, N5,AF5)</f>
        <v>1.0049999999999999</v>
      </c>
      <c r="O28" s="29">
        <f t="shared" ref="O28:O39" si="11">IF(answer,O5,AG5)</f>
        <v>1.0029999999999999</v>
      </c>
      <c r="P28" s="29">
        <f t="shared" ref="P28:P39" si="12">IF(answer,P5,AH5)</f>
        <v>1.002</v>
      </c>
      <c r="Q28" s="29">
        <f t="shared" ref="Q28:Q39" si="13">IF(answer,Q5,AI5)</f>
        <v>1.002</v>
      </c>
    </row>
    <row r="29" spans="1:29">
      <c r="A29" s="30">
        <v>1.1000000000000001</v>
      </c>
      <c r="B29" s="30"/>
      <c r="C29" s="30"/>
      <c r="D29" s="29">
        <f t="shared" si="0"/>
        <v>1.2589999999999999</v>
      </c>
      <c r="E29" s="29">
        <f t="shared" si="1"/>
        <v>1.1459999999999999</v>
      </c>
      <c r="F29" s="29">
        <f t="shared" si="2"/>
        <v>1.0900000000000001</v>
      </c>
      <c r="G29" s="29">
        <f t="shared" si="3"/>
        <v>1.06</v>
      </c>
      <c r="H29" s="29">
        <f t="shared" si="4"/>
        <v>1.0429999999999999</v>
      </c>
      <c r="I29" s="29">
        <f t="shared" si="5"/>
        <v>1.032</v>
      </c>
      <c r="J29" s="29">
        <f t="shared" si="6"/>
        <v>1.02</v>
      </c>
      <c r="K29" s="29">
        <f t="shared" si="7"/>
        <v>1.0129999999999999</v>
      </c>
      <c r="L29" s="29">
        <f t="shared" si="8"/>
        <v>1.01</v>
      </c>
      <c r="M29" s="29">
        <f t="shared" si="9"/>
        <v>1.0069999999999999</v>
      </c>
      <c r="N29" s="29">
        <f t="shared" si="10"/>
        <v>1.006</v>
      </c>
      <c r="O29" s="29">
        <f t="shared" si="11"/>
        <v>1.004</v>
      </c>
      <c r="P29" s="29">
        <f t="shared" si="12"/>
        <v>1.0029999999999999</v>
      </c>
      <c r="Q29" s="29">
        <f t="shared" si="13"/>
        <v>1.002</v>
      </c>
    </row>
    <row r="30" spans="1:29">
      <c r="A30" s="29">
        <v>1</v>
      </c>
      <c r="B30" s="29"/>
      <c r="C30" s="29"/>
      <c r="D30" s="29">
        <f t="shared" si="0"/>
        <v>1.323</v>
      </c>
      <c r="E30" s="29">
        <f t="shared" si="1"/>
        <v>1.1859999999999999</v>
      </c>
      <c r="F30" s="29">
        <f t="shared" si="2"/>
        <v>1.1160000000000001</v>
      </c>
      <c r="G30" s="29">
        <f t="shared" si="3"/>
        <v>1.0780000000000001</v>
      </c>
      <c r="H30" s="29">
        <f t="shared" si="4"/>
        <v>1.0549999999999999</v>
      </c>
      <c r="I30" s="29">
        <f t="shared" si="5"/>
        <v>1.0409999999999999</v>
      </c>
      <c r="J30" s="29">
        <f t="shared" si="6"/>
        <v>1.0249999999999999</v>
      </c>
      <c r="K30" s="29">
        <f t="shared" si="7"/>
        <v>1.0169999999999999</v>
      </c>
      <c r="L30" s="29">
        <f t="shared" si="8"/>
        <v>1.012</v>
      </c>
      <c r="M30" s="29">
        <f t="shared" si="9"/>
        <v>1.0089999999999999</v>
      </c>
      <c r="N30" s="29">
        <f t="shared" si="10"/>
        <v>1.0069999999999999</v>
      </c>
      <c r="O30" s="29">
        <f t="shared" si="11"/>
        <v>1.0049999999999999</v>
      </c>
      <c r="P30" s="29">
        <f t="shared" si="12"/>
        <v>1.0029999999999999</v>
      </c>
      <c r="Q30" s="29">
        <f t="shared" si="13"/>
        <v>1.002</v>
      </c>
      <c r="T30" s="32"/>
      <c r="U30" s="32"/>
      <c r="V30" s="32"/>
      <c r="W30" s="32"/>
      <c r="X30" s="32"/>
      <c r="Y30" s="32"/>
      <c r="Z30" s="32"/>
      <c r="AA30" s="32"/>
      <c r="AB30" s="32"/>
      <c r="AC30" s="32"/>
    </row>
    <row r="31" spans="1:29">
      <c r="A31" s="31">
        <v>0.9</v>
      </c>
      <c r="B31" s="31"/>
      <c r="C31" s="31"/>
      <c r="D31" s="29">
        <f t="shared" si="0"/>
        <v>1.4079999999999999</v>
      </c>
      <c r="E31" s="29">
        <f t="shared" si="1"/>
        <v>1.2430000000000001</v>
      </c>
      <c r="F31" s="29">
        <f t="shared" si="2"/>
        <v>1.155</v>
      </c>
      <c r="G31" s="29">
        <f t="shared" si="3"/>
        <v>1.1040000000000001</v>
      </c>
      <c r="H31" s="29">
        <f t="shared" si="4"/>
        <v>1.073</v>
      </c>
      <c r="I31" s="29">
        <f t="shared" si="5"/>
        <v>1.054</v>
      </c>
      <c r="J31" s="29">
        <f t="shared" si="6"/>
        <v>1.032</v>
      </c>
      <c r="K31" s="29">
        <f t="shared" si="7"/>
        <v>1.0209999999999999</v>
      </c>
      <c r="L31" s="29">
        <f t="shared" si="8"/>
        <v>1.0149999999999999</v>
      </c>
      <c r="M31" s="29">
        <f t="shared" si="9"/>
        <v>1.0109999999999999</v>
      </c>
      <c r="N31" s="29">
        <f t="shared" si="10"/>
        <v>1.0089999999999999</v>
      </c>
      <c r="O31" s="29">
        <f t="shared" si="11"/>
        <v>1.006</v>
      </c>
      <c r="P31" s="29">
        <f t="shared" si="12"/>
        <v>1.004</v>
      </c>
      <c r="Q31" s="29">
        <f t="shared" si="13"/>
        <v>1.0029999999999999</v>
      </c>
      <c r="S31" s="32"/>
    </row>
    <row r="32" spans="1:29">
      <c r="A32" s="29">
        <v>0.8</v>
      </c>
      <c r="B32" s="29"/>
      <c r="C32" s="29"/>
      <c r="D32" s="29">
        <f t="shared" si="0"/>
        <v>1.524</v>
      </c>
      <c r="E32" s="29">
        <f t="shared" si="1"/>
        <v>1.325</v>
      </c>
      <c r="F32" s="29">
        <f t="shared" si="2"/>
        <v>1.2130000000000001</v>
      </c>
      <c r="G32" s="29">
        <f t="shared" si="3"/>
        <v>1.145</v>
      </c>
      <c r="H32" s="29">
        <f t="shared" si="4"/>
        <v>1.103</v>
      </c>
      <c r="I32" s="29">
        <f t="shared" si="5"/>
        <v>1.075</v>
      </c>
      <c r="J32" s="29">
        <f t="shared" si="6"/>
        <v>1.044</v>
      </c>
      <c r="K32" s="29">
        <f t="shared" si="7"/>
        <v>1.0289999999999999</v>
      </c>
      <c r="L32" s="29">
        <f t="shared" si="8"/>
        <v>1.02</v>
      </c>
      <c r="M32" s="29">
        <f t="shared" si="9"/>
        <v>1.0149999999999999</v>
      </c>
      <c r="N32" s="29">
        <f t="shared" si="10"/>
        <v>1.012</v>
      </c>
      <c r="O32" s="29">
        <f t="shared" si="11"/>
        <v>1.008</v>
      </c>
      <c r="P32" s="29">
        <f t="shared" si="12"/>
        <v>1.0049999999999999</v>
      </c>
      <c r="Q32" s="29">
        <f t="shared" si="13"/>
        <v>1.004</v>
      </c>
    </row>
    <row r="33" spans="1:26">
      <c r="A33" s="31">
        <v>0.7</v>
      </c>
      <c r="B33" s="31"/>
      <c r="C33" s="31"/>
      <c r="D33" s="29">
        <f t="shared" si="0"/>
        <v>1.6830000000000001</v>
      </c>
      <c r="E33" s="29">
        <f t="shared" si="1"/>
        <v>1.4419999999999999</v>
      </c>
      <c r="F33" s="29">
        <f t="shared" si="2"/>
        <v>1.302</v>
      </c>
      <c r="G33" s="29">
        <f t="shared" si="3"/>
        <v>1.212</v>
      </c>
      <c r="H33" s="29">
        <f t="shared" si="4"/>
        <v>1.153</v>
      </c>
      <c r="I33" s="29">
        <f t="shared" si="5"/>
        <v>1.113</v>
      </c>
      <c r="J33" s="29">
        <f t="shared" si="6"/>
        <v>1.0660000000000001</v>
      </c>
      <c r="K33" s="29">
        <f t="shared" si="7"/>
        <v>1.042</v>
      </c>
      <c r="L33" s="29">
        <f t="shared" si="8"/>
        <v>1.0289999999999999</v>
      </c>
      <c r="M33" s="29">
        <f t="shared" si="9"/>
        <v>1.0209999999999999</v>
      </c>
      <c r="N33" s="29">
        <f t="shared" si="10"/>
        <v>1.016</v>
      </c>
      <c r="O33" s="29">
        <f t="shared" si="11"/>
        <v>1.01</v>
      </c>
      <c r="P33" s="29">
        <f t="shared" si="12"/>
        <v>1.0069999999999999</v>
      </c>
      <c r="Q33" s="29">
        <f t="shared" si="13"/>
        <v>1.0049999999999999</v>
      </c>
    </row>
    <row r="34" spans="1:26">
      <c r="A34" s="29">
        <v>0.6</v>
      </c>
      <c r="B34" s="29"/>
      <c r="C34" s="29"/>
      <c r="D34" s="29">
        <f t="shared" si="0"/>
        <v>1.905</v>
      </c>
      <c r="E34" s="29">
        <f t="shared" si="1"/>
        <v>1.6140000000000001</v>
      </c>
      <c r="F34" s="29">
        <f t="shared" si="2"/>
        <v>1.4379999999999999</v>
      </c>
      <c r="G34" s="29">
        <f t="shared" si="3"/>
        <v>1.3220000000000001</v>
      </c>
      <c r="H34" s="29">
        <f t="shared" si="4"/>
        <v>1.2410000000000001</v>
      </c>
      <c r="I34" s="29">
        <f t="shared" si="5"/>
        <v>1.1830000000000001</v>
      </c>
      <c r="J34" s="29">
        <f t="shared" si="6"/>
        <v>1.1100000000000001</v>
      </c>
      <c r="K34" s="29">
        <f t="shared" si="7"/>
        <v>1.07</v>
      </c>
      <c r="L34" s="29">
        <f t="shared" si="8"/>
        <v>1.0469999999999999</v>
      </c>
      <c r="M34" s="29">
        <f t="shared" si="9"/>
        <v>1.0329999999999999</v>
      </c>
      <c r="N34" s="29">
        <f t="shared" si="10"/>
        <v>1.0249999999999999</v>
      </c>
      <c r="O34" s="29">
        <f t="shared" si="11"/>
        <v>1.0149999999999999</v>
      </c>
      <c r="P34" s="29">
        <f t="shared" si="12"/>
        <v>1.0109999999999999</v>
      </c>
      <c r="Q34" s="29">
        <f t="shared" si="13"/>
        <v>1.008</v>
      </c>
    </row>
    <row r="35" spans="1:26">
      <c r="A35" s="31">
        <v>0.5</v>
      </c>
      <c r="B35" s="31"/>
      <c r="C35" s="31"/>
      <c r="D35" s="29">
        <f t="shared" si="0"/>
        <v>2.23</v>
      </c>
      <c r="E35" s="29">
        <f t="shared" si="1"/>
        <v>1.87</v>
      </c>
      <c r="F35" s="29">
        <f t="shared" si="2"/>
        <v>1.649</v>
      </c>
      <c r="G35" s="29">
        <f t="shared" si="3"/>
        <v>1.5</v>
      </c>
      <c r="H35" s="29">
        <f t="shared" si="4"/>
        <v>1.393</v>
      </c>
      <c r="I35" s="29">
        <f t="shared" si="5"/>
        <v>1.3120000000000001</v>
      </c>
      <c r="J35" s="29">
        <f t="shared" si="6"/>
        <v>1.202</v>
      </c>
      <c r="K35" s="29">
        <f t="shared" si="7"/>
        <v>1.1339999999999999</v>
      </c>
      <c r="L35" s="29">
        <f t="shared" si="8"/>
        <v>1.091</v>
      </c>
      <c r="M35" s="29">
        <f t="shared" si="9"/>
        <v>1.0629999999999999</v>
      </c>
      <c r="N35" s="29">
        <f t="shared" si="10"/>
        <v>1.046</v>
      </c>
      <c r="O35" s="29">
        <f t="shared" si="11"/>
        <v>1.0269999999999999</v>
      </c>
      <c r="P35" s="29">
        <f t="shared" si="12"/>
        <v>1.0169999999999999</v>
      </c>
      <c r="Q35" s="29">
        <f t="shared" si="13"/>
        <v>1.012</v>
      </c>
    </row>
    <row r="36" spans="1:26">
      <c r="A36" s="29">
        <v>0.4</v>
      </c>
      <c r="B36" s="29"/>
      <c r="C36" s="29"/>
      <c r="D36" s="29">
        <f t="shared" si="0"/>
        <v>2.7309999999999999</v>
      </c>
      <c r="E36" s="29">
        <f t="shared" si="1"/>
        <v>2.2730000000000001</v>
      </c>
      <c r="F36" s="29">
        <f t="shared" si="2"/>
        <v>1.9890000000000001</v>
      </c>
      <c r="G36" s="29">
        <f t="shared" si="3"/>
        <v>1.794</v>
      </c>
      <c r="H36" s="29">
        <f t="shared" si="4"/>
        <v>1.6519999999999999</v>
      </c>
      <c r="I36" s="29">
        <f t="shared" si="5"/>
        <v>1.5429999999999999</v>
      </c>
      <c r="J36" s="29">
        <f t="shared" si="6"/>
        <v>1.3879999999999999</v>
      </c>
      <c r="K36" s="29">
        <f t="shared" si="7"/>
        <v>1.2829999999999999</v>
      </c>
      <c r="L36" s="29">
        <f t="shared" si="8"/>
        <v>1.2090000000000001</v>
      </c>
      <c r="M36" s="29">
        <f t="shared" si="9"/>
        <v>1.155</v>
      </c>
      <c r="N36" s="29">
        <f t="shared" si="10"/>
        <v>1.115</v>
      </c>
      <c r="O36" s="29">
        <f t="shared" si="11"/>
        <v>1.0649999999999999</v>
      </c>
      <c r="P36" s="29">
        <f t="shared" si="12"/>
        <v>1.0389999999999999</v>
      </c>
      <c r="Q36" s="29">
        <f t="shared" si="13"/>
        <v>1.0249999999999999</v>
      </c>
    </row>
    <row r="37" spans="1:26">
      <c r="A37" s="31">
        <v>0.3</v>
      </c>
      <c r="B37" s="31"/>
      <c r="C37" s="31"/>
      <c r="D37" s="29">
        <f t="shared" si="0"/>
        <v>3.5840000000000001</v>
      </c>
      <c r="E37" s="29">
        <f t="shared" si="1"/>
        <v>2.9660000000000002</v>
      </c>
      <c r="F37" s="29">
        <f t="shared" si="2"/>
        <v>2.58</v>
      </c>
      <c r="G37" s="29">
        <f t="shared" si="3"/>
        <v>2.3140000000000001</v>
      </c>
      <c r="H37" s="29">
        <f t="shared" si="4"/>
        <v>2.1179999999999999</v>
      </c>
      <c r="I37" s="29">
        <f t="shared" si="5"/>
        <v>1.9670000000000001</v>
      </c>
      <c r="J37" s="29">
        <f t="shared" si="6"/>
        <v>1.7470000000000001</v>
      </c>
      <c r="K37" s="29">
        <f t="shared" si="7"/>
        <v>1.5940000000000001</v>
      </c>
      <c r="L37" s="29">
        <f t="shared" si="8"/>
        <v>1.4810000000000001</v>
      </c>
      <c r="M37" s="29">
        <f t="shared" si="9"/>
        <v>1.393</v>
      </c>
      <c r="N37" s="29">
        <f t="shared" si="10"/>
        <v>1.3240000000000001</v>
      </c>
      <c r="O37" s="29">
        <f t="shared" si="11"/>
        <v>1.2230000000000001</v>
      </c>
      <c r="P37" s="29">
        <f t="shared" si="12"/>
        <v>1.153</v>
      </c>
      <c r="Q37" s="29">
        <f t="shared" si="13"/>
        <v>1.105</v>
      </c>
    </row>
    <row r="38" spans="1:26">
      <c r="A38" s="29">
        <v>0.2</v>
      </c>
      <c r="B38" s="29"/>
      <c r="C38" s="29"/>
      <c r="D38" s="29">
        <f t="shared" si="0"/>
        <v>5.3170000000000002</v>
      </c>
      <c r="E38" s="29">
        <f t="shared" si="1"/>
        <v>4.3819999999999997</v>
      </c>
      <c r="F38" s="29">
        <f t="shared" si="2"/>
        <v>3.798</v>
      </c>
      <c r="G38" s="29">
        <f t="shared" si="3"/>
        <v>3.3929999999999998</v>
      </c>
      <c r="H38" s="29">
        <f t="shared" si="4"/>
        <v>3.0939999999999999</v>
      </c>
      <c r="I38" s="29">
        <f t="shared" si="5"/>
        <v>2.8610000000000002</v>
      </c>
      <c r="J38" s="29">
        <f t="shared" si="6"/>
        <v>2.5219999999999998</v>
      </c>
      <c r="K38" s="29">
        <f t="shared" si="7"/>
        <v>2.282</v>
      </c>
      <c r="L38" s="29">
        <f t="shared" si="8"/>
        <v>2.1030000000000002</v>
      </c>
      <c r="M38" s="29">
        <f t="shared" si="9"/>
        <v>1.9630000000000001</v>
      </c>
      <c r="N38" s="29">
        <f t="shared" si="10"/>
        <v>1.849</v>
      </c>
      <c r="O38" s="29">
        <f t="shared" si="11"/>
        <v>1.677</v>
      </c>
      <c r="P38" s="29">
        <f t="shared" si="12"/>
        <v>1.55</v>
      </c>
      <c r="Q38" s="29">
        <f t="shared" si="13"/>
        <v>1.4530000000000001</v>
      </c>
    </row>
    <row r="39" spans="1:26">
      <c r="A39" s="31">
        <v>0.1</v>
      </c>
      <c r="D39" s="29">
        <f t="shared" si="0"/>
        <v>10.563000000000001</v>
      </c>
      <c r="E39" s="29">
        <f t="shared" si="1"/>
        <v>8.6839999999999993</v>
      </c>
      <c r="F39" s="29">
        <f t="shared" si="2"/>
        <v>7.51</v>
      </c>
      <c r="G39" s="29">
        <f t="shared" si="3"/>
        <v>6.6959999999999997</v>
      </c>
      <c r="H39" s="29">
        <f t="shared" si="4"/>
        <v>6.0919999999999996</v>
      </c>
      <c r="I39" s="29">
        <f t="shared" si="5"/>
        <v>5.6219999999999999</v>
      </c>
      <c r="J39" s="29">
        <f t="shared" si="6"/>
        <v>4.9340000000000002</v>
      </c>
      <c r="K39" s="29">
        <f t="shared" si="7"/>
        <v>4.4470000000000001</v>
      </c>
      <c r="L39" s="29">
        <f t="shared" si="8"/>
        <v>4.08</v>
      </c>
      <c r="M39" s="29">
        <f t="shared" si="9"/>
        <v>3.79</v>
      </c>
      <c r="N39" s="29">
        <f t="shared" si="10"/>
        <v>3.5569999999999999</v>
      </c>
      <c r="O39" s="29">
        <f t="shared" si="11"/>
        <v>3.1970000000000001</v>
      </c>
      <c r="P39" s="29">
        <f t="shared" si="12"/>
        <v>2.9289999999999998</v>
      </c>
      <c r="Q39" s="29">
        <f t="shared" si="13"/>
        <v>2.7210000000000001</v>
      </c>
    </row>
    <row r="45" spans="1:26">
      <c r="V45" s="32"/>
      <c r="W45" s="32"/>
      <c r="X45" s="32"/>
      <c r="Y45" s="32"/>
      <c r="Z45" s="32"/>
    </row>
    <row r="95" spans="1:11">
      <c r="B95" s="32"/>
      <c r="C95" s="32"/>
      <c r="D95" s="32"/>
      <c r="E95" s="32"/>
      <c r="F95" s="32"/>
      <c r="G95" s="32"/>
      <c r="H95" s="32"/>
      <c r="I95" s="32"/>
      <c r="J95" s="32"/>
      <c r="K95" s="32"/>
    </row>
    <row r="96" spans="1:11">
      <c r="A96" s="32"/>
    </row>
    <row r="99" spans="5:5">
      <c r="E99">
        <v>1.43</v>
      </c>
    </row>
    <row r="100" spans="5:5">
      <c r="E100" s="29">
        <v>1.45</v>
      </c>
    </row>
    <row r="101" spans="5:5">
      <c r="E101" s="30">
        <v>1.47</v>
      </c>
    </row>
    <row r="102" spans="5:5">
      <c r="E102" s="29">
        <v>1.5</v>
      </c>
    </row>
    <row r="103" spans="5:5">
      <c r="E103" s="31">
        <v>1.54</v>
      </c>
    </row>
    <row r="104" spans="5:5">
      <c r="E104" s="29">
        <v>1.6</v>
      </c>
    </row>
    <row r="105" spans="5:5">
      <c r="E105" s="31">
        <v>1.7</v>
      </c>
    </row>
    <row r="106" spans="5:5">
      <c r="E106" s="29">
        <v>1.83</v>
      </c>
    </row>
    <row r="107" spans="5:5">
      <c r="E107" s="31">
        <v>2.0699999999999998</v>
      </c>
    </row>
    <row r="108" spans="5:5">
      <c r="E108" s="29">
        <v>2.4500000000000002</v>
      </c>
    </row>
    <row r="109" spans="5:5">
      <c r="E109" s="31">
        <v>5</v>
      </c>
    </row>
    <row r="110" spans="5:5">
      <c r="E110" s="29">
        <v>10</v>
      </c>
    </row>
  </sheetData>
  <sheetProtection password="99E3" sheet="1" objects="1" scenarios="1"/>
  <phoneticPr fontId="19"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Q140"/>
  <sheetViews>
    <sheetView topLeftCell="A7" workbookViewId="0">
      <selection activeCell="A139" sqref="A139"/>
    </sheetView>
  </sheetViews>
  <sheetFormatPr defaultRowHeight="15"/>
  <cols>
    <col min="1" max="1" width="13.28515625" customWidth="1"/>
    <col min="2" max="2" width="17.7109375" customWidth="1"/>
    <col min="9" max="9" width="16.28515625" style="86" customWidth="1"/>
    <col min="10" max="10" width="13.85546875" style="86" customWidth="1"/>
    <col min="11" max="11" width="16.85546875" style="86" customWidth="1"/>
    <col min="12" max="12" width="11.140625" customWidth="1"/>
    <col min="17" max="17" width="12.7109375" customWidth="1"/>
  </cols>
  <sheetData>
    <row r="1" spans="1:17">
      <c r="A1" s="37" t="s">
        <v>97</v>
      </c>
      <c r="B1" s="39">
        <f>1/SQRT(Lr*Cr*10)*100000000</f>
        <v>3402069.0871988586</v>
      </c>
      <c r="C1" t="s">
        <v>109</v>
      </c>
      <c r="D1">
        <f>Lp</f>
        <v>78</v>
      </c>
    </row>
    <row r="2" spans="1:17">
      <c r="A2" s="37" t="s">
        <v>98</v>
      </c>
      <c r="B2" s="39">
        <f>1/SQRT(Lp*Cr*10)*100000000</f>
        <v>1089534.0841010225</v>
      </c>
      <c r="C2" t="s">
        <v>109</v>
      </c>
    </row>
    <row r="3" spans="1:17">
      <c r="A3" s="37" t="s">
        <v>110</v>
      </c>
      <c r="B3" s="45">
        <f>SQRT(Lr*10^-6*10^9/Cr)/Rac</f>
        <v>0.26702080182314453</v>
      </c>
    </row>
    <row r="4" spans="1:17">
      <c r="A4" s="37" t="s">
        <v>116</v>
      </c>
      <c r="B4" s="45">
        <f>SQRT(Ma/(Ma-1))</f>
        <v>1.0555973258234952</v>
      </c>
    </row>
    <row r="6" spans="1:17">
      <c r="A6" t="s">
        <v>95</v>
      </c>
      <c r="B6" t="s">
        <v>96</v>
      </c>
      <c r="C6" s="33" t="s">
        <v>111</v>
      </c>
      <c r="D6" s="33" t="s">
        <v>112</v>
      </c>
      <c r="E6" s="33" t="s">
        <v>113</v>
      </c>
      <c r="F6" s="33" t="s">
        <v>114</v>
      </c>
      <c r="G6" s="33" t="s">
        <v>115</v>
      </c>
      <c r="I6" s="87" t="s">
        <v>135</v>
      </c>
      <c r="J6" s="87"/>
      <c r="K6" s="87" t="s">
        <v>136</v>
      </c>
    </row>
    <row r="7" spans="1:17">
      <c r="C7" s="33"/>
      <c r="D7" s="33"/>
      <c r="E7" s="33"/>
      <c r="F7" s="33"/>
      <c r="G7" s="33"/>
      <c r="I7" s="92">
        <v>10</v>
      </c>
      <c r="J7" s="87"/>
      <c r="K7" s="92">
        <v>10</v>
      </c>
    </row>
    <row r="8" spans="1:17">
      <c r="A8" s="34">
        <f>fo*0.35</f>
        <v>189.50963918874072</v>
      </c>
      <c r="B8" s="35">
        <f>2000*3.14*A8</f>
        <v>1190120.5341052918</v>
      </c>
      <c r="C8" s="36">
        <f t="shared" ref="C8:C39" si="0">(B8/wo)^2*SQRT(Ma*(Ma-1))/SQRT((1-B8^2/wp^2)^2+(B8/wo)^2*(1-B8^2/wo^2)^2*(IF(answer,Ma,Ma-1)*Q)^2)/IF(answer,1,MC)</f>
        <v>1.4414255915912506</v>
      </c>
      <c r="D8" s="36">
        <f t="shared" ref="D8:D39" si="1">(B8/wo)^2*SQRT(Ma*(Ma-1))/SQRT((1-B8^2/wp^2)^2+(B8/wo)^2*(1-B8^2/wo^2)^2*(IF(answer,Ma,Ma-1)*(Q*0.8))^2)/IF(answer,1,MC)</f>
        <v>1.7684663197508919</v>
      </c>
      <c r="E8" s="36">
        <f t="shared" ref="E8:E39" si="2">(B8/wo)^2*SQRT(Ma*(Ma-1))/SQRT((1-B8^2/wp^2)^2+(B8/wo)^2*(1-B8^2/wo^2)^2*(IF(answer,Ma,Ma-1)*(Q*0.6))^2)/IF(answer,1,MC)</f>
        <v>2.2698281963224165</v>
      </c>
      <c r="F8" s="36">
        <f t="shared" ref="F8:F39" si="3">(B8/wo)^2*SQRT(Ma*(Ma-1))/SQRT((1-B8^2/wp^2)^2+(B8/wo)^2*(1-B8^2/wo^2)^2*(IF(answer,Ma,Ma-1)*(Q*0.4))^2)/IF(answer,1,MC)</f>
        <v>3.095762194820129</v>
      </c>
      <c r="G8" s="36">
        <f t="shared" ref="G8:G39" si="4">(B8/wo)^2*SQRT(Ma*(Ma-1))/SQRT((1-B8^2/wp^2)^2+(B8/wo)^2*(1-B8^2/wo^2)^2*(IF(answer,Ma,Ma-1)*(Q*0.2))^2)/IF(answer,1,MC)</f>
        <v>4.4502737810161941</v>
      </c>
      <c r="I8" s="86">
        <f t="shared" ref="I8:I39" si="5">IF(C8&gt;=M_min, C8-M_min, 10)</f>
        <v>0.44142559159125061</v>
      </c>
      <c r="J8" s="86">
        <f t="shared" ref="J8:J39" si="6">IF(I8&lt;&gt;10,IF(I7=10, I8, IF(I9=10, I8, 10)),10)</f>
        <v>0.44142559159125061</v>
      </c>
      <c r="K8" s="86">
        <f t="shared" ref="K8:K39" si="7">IF(C8&gt;=M_max, C8-M_max, 10)</f>
        <v>0.25024912100301533</v>
      </c>
      <c r="L8" s="86">
        <f t="shared" ref="L8:L39" si="8">IF(K8&lt;&gt;10, IF(K7=10, K8, IF(K9=10,K8,10)),10)</f>
        <v>0.25024912100301533</v>
      </c>
    </row>
    <row r="9" spans="1:17">
      <c r="A9" s="34">
        <f>A8*10^0.008</f>
        <v>193.03288643089428</v>
      </c>
      <c r="B9" s="35">
        <f t="shared" ref="B9:B72" si="9">2000*3.14*A9</f>
        <v>1212246.5267860161</v>
      </c>
      <c r="C9" s="36">
        <f t="shared" si="0"/>
        <v>1.4526643595537483</v>
      </c>
      <c r="D9" s="36">
        <f t="shared" si="1"/>
        <v>1.7683269571171398</v>
      </c>
      <c r="E9" s="36">
        <f t="shared" si="2"/>
        <v>2.2363229487801513</v>
      </c>
      <c r="F9" s="36">
        <f t="shared" si="3"/>
        <v>2.9571787384225598</v>
      </c>
      <c r="G9" s="36">
        <f t="shared" si="4"/>
        <v>3.9843793761379582</v>
      </c>
      <c r="H9" s="35"/>
      <c r="I9" s="86">
        <f t="shared" si="5"/>
        <v>0.45266435955374829</v>
      </c>
      <c r="J9" s="86">
        <f t="shared" si="6"/>
        <v>10</v>
      </c>
      <c r="K9" s="86">
        <f t="shared" si="7"/>
        <v>0.261487888965513</v>
      </c>
      <c r="L9" s="86">
        <f t="shared" si="8"/>
        <v>10</v>
      </c>
    </row>
    <row r="10" spans="1:17">
      <c r="A10" s="34">
        <f t="shared" ref="A10:A73" si="10">A9*10^0.008</f>
        <v>196.62163572973731</v>
      </c>
      <c r="B10" s="35">
        <f t="shared" si="9"/>
        <v>1234783.8723827503</v>
      </c>
      <c r="C10" s="36">
        <f>(B10/wo)^2*SQRT(Ma*(Ma-1))/SQRT((1-B10^2/wp^2)^2+(B10/wo)^2*(1-B10^2/wo^2)^2*(IF(answer,Ma,Ma-1)*Q)^2)/IF(answer,1,MC)</f>
        <v>1.46033657814769</v>
      </c>
      <c r="D10" s="36">
        <f t="shared" si="1"/>
        <v>1.7622104544614769</v>
      </c>
      <c r="E10" s="36">
        <f t="shared" si="2"/>
        <v>2.1938557138306307</v>
      </c>
      <c r="F10" s="36">
        <f t="shared" si="3"/>
        <v>2.8153619907818168</v>
      </c>
      <c r="G10" s="36">
        <f t="shared" si="4"/>
        <v>3.599119015725281</v>
      </c>
      <c r="H10" s="35"/>
      <c r="I10" s="86">
        <f t="shared" si="5"/>
        <v>0.46033657814769002</v>
      </c>
      <c r="J10" s="86">
        <f t="shared" si="6"/>
        <v>10</v>
      </c>
      <c r="K10" s="86">
        <f t="shared" si="7"/>
        <v>0.26916010755945474</v>
      </c>
      <c r="L10" s="86">
        <f t="shared" si="8"/>
        <v>10</v>
      </c>
    </row>
    <row r="11" spans="1:17">
      <c r="A11" s="34">
        <f t="shared" si="10"/>
        <v>200.27710485942407</v>
      </c>
      <c r="B11" s="35">
        <f t="shared" si="9"/>
        <v>1257740.2185171831</v>
      </c>
      <c r="C11" s="36">
        <f t="shared" si="0"/>
        <v>1.4646457313427574</v>
      </c>
      <c r="D11" s="36">
        <f t="shared" si="1"/>
        <v>1.7509214645598832</v>
      </c>
      <c r="E11" s="36">
        <f t="shared" si="2"/>
        <v>2.1451163906852622</v>
      </c>
      <c r="F11" s="36">
        <f t="shared" si="3"/>
        <v>2.6768544811838404</v>
      </c>
      <c r="G11" s="36">
        <f t="shared" si="4"/>
        <v>3.2809106242394095</v>
      </c>
      <c r="H11" s="35"/>
      <c r="I11" s="86">
        <f t="shared" si="5"/>
        <v>0.46464573134275744</v>
      </c>
      <c r="J11" s="86">
        <f t="shared" si="6"/>
        <v>10</v>
      </c>
      <c r="K11" s="86">
        <f t="shared" si="7"/>
        <v>0.27346926075452216</v>
      </c>
      <c r="L11" s="86">
        <f t="shared" si="8"/>
        <v>10</v>
      </c>
    </row>
    <row r="12" spans="1:17">
      <c r="A12" s="34">
        <f t="shared" si="10"/>
        <v>204.00053423422068</v>
      </c>
      <c r="B12" s="35">
        <f t="shared" si="9"/>
        <v>1281123.3549909058</v>
      </c>
      <c r="C12" s="36">
        <f t="shared" si="0"/>
        <v>1.4658500014651843</v>
      </c>
      <c r="D12" s="36">
        <f t="shared" si="1"/>
        <v>1.7353093398350858</v>
      </c>
      <c r="E12" s="36">
        <f t="shared" si="2"/>
        <v>2.0924535593598841</v>
      </c>
      <c r="F12" s="36">
        <f t="shared" si="3"/>
        <v>2.5454773491547682</v>
      </c>
      <c r="G12" s="36">
        <f t="shared" si="4"/>
        <v>3.0165288277908364</v>
      </c>
      <c r="H12" s="35"/>
      <c r="I12" s="86">
        <f t="shared" si="5"/>
        <v>0.46585000146518429</v>
      </c>
      <c r="J12" s="86">
        <f t="shared" si="6"/>
        <v>10</v>
      </c>
      <c r="K12" s="86">
        <f t="shared" si="7"/>
        <v>0.27467353087694901</v>
      </c>
      <c r="L12" s="86">
        <f t="shared" si="8"/>
        <v>10</v>
      </c>
    </row>
    <row r="13" spans="1:17">
      <c r="A13" s="34">
        <f t="shared" si="10"/>
        <v>207.79318732941624</v>
      </c>
      <c r="B13" s="35">
        <f t="shared" si="9"/>
        <v>1304941.2164287339</v>
      </c>
      <c r="C13" s="36">
        <f t="shared" si="0"/>
        <v>1.4642455219480026</v>
      </c>
      <c r="D13" s="36">
        <f t="shared" si="1"/>
        <v>1.7162134565544933</v>
      </c>
      <c r="E13" s="36">
        <f t="shared" si="2"/>
        <v>2.0377925179019831</v>
      </c>
      <c r="F13" s="36">
        <f t="shared" si="3"/>
        <v>2.4231295091630112</v>
      </c>
      <c r="G13" s="36">
        <f t="shared" si="4"/>
        <v>2.7949507782803082</v>
      </c>
      <c r="H13" s="35"/>
      <c r="I13" s="86">
        <f t="shared" si="5"/>
        <v>0.46424552194800262</v>
      </c>
      <c r="J13" s="86">
        <f t="shared" si="6"/>
        <v>10</v>
      </c>
      <c r="K13" s="86">
        <f t="shared" si="7"/>
        <v>0.27306905135976733</v>
      </c>
      <c r="L13" s="86">
        <f t="shared" si="8"/>
        <v>10</v>
      </c>
    </row>
    <row r="14" spans="1:17">
      <c r="A14" s="34">
        <f t="shared" si="10"/>
        <v>211.65635111005921</v>
      </c>
      <c r="B14" s="35">
        <f t="shared" si="9"/>
        <v>1329201.8849711719</v>
      </c>
      <c r="C14" s="36">
        <f t="shared" si="0"/>
        <v>1.460150157660153</v>
      </c>
      <c r="D14" s="36">
        <f t="shared" si="1"/>
        <v>1.6944225309845182</v>
      </c>
      <c r="E14" s="36">
        <f t="shared" si="2"/>
        <v>1.9826303272120123</v>
      </c>
      <c r="F14" s="36">
        <f t="shared" si="3"/>
        <v>2.3104721418856231</v>
      </c>
      <c r="G14" s="36">
        <f t="shared" si="4"/>
        <v>2.6074743271349736</v>
      </c>
      <c r="H14" s="35"/>
      <c r="I14" s="86">
        <f t="shared" si="5"/>
        <v>0.46015015766015299</v>
      </c>
      <c r="J14" s="86">
        <f t="shared" si="6"/>
        <v>10</v>
      </c>
      <c r="K14" s="86">
        <f t="shared" si="7"/>
        <v>0.26897368707191771</v>
      </c>
      <c r="L14" s="86">
        <f t="shared" si="8"/>
        <v>10</v>
      </c>
    </row>
    <row r="15" spans="1:17">
      <c r="A15" s="34">
        <f t="shared" si="10"/>
        <v>215.59133646766472</v>
      </c>
      <c r="B15" s="35">
        <f t="shared" si="9"/>
        <v>1353913.5930169343</v>
      </c>
      <c r="C15" s="36">
        <f t="shared" si="0"/>
        <v>1.453888975967226</v>
      </c>
      <c r="D15" s="36">
        <f t="shared" si="1"/>
        <v>1.6706482822365287</v>
      </c>
      <c r="E15" s="36">
        <f t="shared" si="2"/>
        <v>1.9280766780872614</v>
      </c>
      <c r="F15" s="36">
        <f t="shared" si="3"/>
        <v>2.2074286797434297</v>
      </c>
      <c r="G15" s="36">
        <f t="shared" si="4"/>
        <v>2.4473547205306225</v>
      </c>
      <c r="H15" s="35"/>
      <c r="I15" s="86">
        <f t="shared" si="5"/>
        <v>0.45388897596722599</v>
      </c>
      <c r="J15" s="86">
        <f t="shared" si="6"/>
        <v>10</v>
      </c>
      <c r="K15" s="86">
        <f t="shared" si="7"/>
        <v>0.26271250537899071</v>
      </c>
      <c r="L15" s="86">
        <f t="shared" si="8"/>
        <v>10</v>
      </c>
      <c r="P15" s="135" t="s">
        <v>101</v>
      </c>
      <c r="Q15" s="136"/>
    </row>
    <row r="16" spans="1:17">
      <c r="A16" s="34">
        <f t="shared" si="10"/>
        <v>219.59947866504075</v>
      </c>
      <c r="B16" s="35">
        <f t="shared" si="9"/>
        <v>1379084.7260164558</v>
      </c>
      <c r="C16" s="36">
        <f t="shared" si="0"/>
        <v>1.4457821346701263</v>
      </c>
      <c r="D16" s="36">
        <f t="shared" si="1"/>
        <v>1.6455117178810221</v>
      </c>
      <c r="E16" s="36">
        <f t="shared" si="2"/>
        <v>1.8749154766715275</v>
      </c>
      <c r="F16" s="36">
        <f t="shared" si="3"/>
        <v>2.1135182761319151</v>
      </c>
      <c r="G16" s="36">
        <f t="shared" si="4"/>
        <v>2.3093800294880595</v>
      </c>
      <c r="H16" s="35"/>
      <c r="I16" s="86">
        <f t="shared" si="5"/>
        <v>0.44578213467012628</v>
      </c>
      <c r="J16" s="86">
        <f t="shared" si="6"/>
        <v>10</v>
      </c>
      <c r="K16" s="86">
        <f t="shared" si="7"/>
        <v>0.254605664081891</v>
      </c>
      <c r="L16" s="86">
        <f t="shared" si="8"/>
        <v>10</v>
      </c>
      <c r="P16" s="37" t="s">
        <v>102</v>
      </c>
      <c r="Q16" s="40">
        <f>SQRT(Lp^2-Lr*Lp)</f>
        <v>73.891812807644669</v>
      </c>
    </row>
    <row r="17" spans="1:17">
      <c r="A17" s="34">
        <f t="shared" si="10"/>
        <v>223.68213778938429</v>
      </c>
      <c r="B17" s="35">
        <f t="shared" si="9"/>
        <v>1404723.8253173332</v>
      </c>
      <c r="C17" s="36">
        <f t="shared" si="0"/>
        <v>1.4361354990382573</v>
      </c>
      <c r="D17" s="36">
        <f t="shared" si="1"/>
        <v>1.6195393009840395</v>
      </c>
      <c r="E17" s="36">
        <f t="shared" si="2"/>
        <v>1.8236705203479422</v>
      </c>
      <c r="F17" s="36">
        <f t="shared" si="3"/>
        <v>2.0280650106883713</v>
      </c>
      <c r="G17" s="36">
        <f t="shared" si="4"/>
        <v>2.1895060855290809</v>
      </c>
      <c r="H17" s="35"/>
      <c r="I17" s="86">
        <f t="shared" si="5"/>
        <v>0.43613549903825732</v>
      </c>
      <c r="J17" s="86">
        <f t="shared" si="6"/>
        <v>10</v>
      </c>
      <c r="K17" s="86">
        <f t="shared" si="7"/>
        <v>0.24495902845002204</v>
      </c>
      <c r="L17" s="86">
        <f t="shared" si="8"/>
        <v>10</v>
      </c>
      <c r="P17" s="37" t="s">
        <v>103</v>
      </c>
      <c r="Q17" s="40">
        <f>Lp-SQRT(Lp^2-Lr*Lp)</f>
        <v>4.1081871923553308</v>
      </c>
    </row>
    <row r="18" spans="1:17">
      <c r="A18" s="34">
        <f t="shared" si="10"/>
        <v>227.84069921380117</v>
      </c>
      <c r="B18" s="35">
        <f t="shared" si="9"/>
        <v>1430839.5910626713</v>
      </c>
      <c r="C18" s="36">
        <f t="shared" si="0"/>
        <v>1.425233965552464</v>
      </c>
      <c r="D18" s="36">
        <f t="shared" si="1"/>
        <v>1.5931660655632183</v>
      </c>
      <c r="E18" s="36">
        <f t="shared" si="2"/>
        <v>1.7746660376481187</v>
      </c>
      <c r="F18" s="36">
        <f t="shared" si="3"/>
        <v>1.9503228051034924</v>
      </c>
      <c r="G18" s="36">
        <f t="shared" si="4"/>
        <v>2.0845712242728167</v>
      </c>
      <c r="H18" s="35"/>
      <c r="I18" s="86">
        <f t="shared" si="5"/>
        <v>0.42523396555246396</v>
      </c>
      <c r="J18" s="86">
        <f t="shared" si="6"/>
        <v>10</v>
      </c>
      <c r="K18" s="86">
        <f t="shared" si="7"/>
        <v>0.23405749496422867</v>
      </c>
      <c r="L18" s="86">
        <f t="shared" si="8"/>
        <v>10</v>
      </c>
      <c r="P18" s="37" t="s">
        <v>104</v>
      </c>
      <c r="Q18" s="41">
        <f>Np/Ns</f>
        <v>10.024752475247524</v>
      </c>
    </row>
    <row r="19" spans="1:17">
      <c r="A19" s="34">
        <f t="shared" si="10"/>
        <v>232.07657406740626</v>
      </c>
      <c r="B19" s="35">
        <f t="shared" si="9"/>
        <v>1457440.8851433112</v>
      </c>
      <c r="C19" s="36">
        <f t="shared" si="0"/>
        <v>1.4133372381136826</v>
      </c>
      <c r="D19" s="36">
        <f t="shared" si="1"/>
        <v>1.5667430630594132</v>
      </c>
      <c r="E19" s="36">
        <f t="shared" si="2"/>
        <v>1.7280780730078122</v>
      </c>
      <c r="F19" s="36">
        <f t="shared" si="3"/>
        <v>1.879546327523727</v>
      </c>
      <c r="G19" s="36">
        <f t="shared" si="4"/>
        <v>1.9920814401856854</v>
      </c>
      <c r="H19" s="35"/>
      <c r="I19" s="86">
        <f t="shared" si="5"/>
        <v>0.41333723811368261</v>
      </c>
      <c r="J19" s="86">
        <f t="shared" si="6"/>
        <v>10</v>
      </c>
      <c r="K19" s="86">
        <f t="shared" si="7"/>
        <v>0.22216076752544733</v>
      </c>
      <c r="L19" s="86">
        <f t="shared" si="8"/>
        <v>10</v>
      </c>
      <c r="P19" s="37" t="s">
        <v>105</v>
      </c>
      <c r="Q19" s="41">
        <f>Ro*n^2*8/3.14^2</f>
        <v>1.0018936852470692E-12</v>
      </c>
    </row>
    <row r="20" spans="1:17">
      <c r="A20" s="34">
        <f t="shared" si="10"/>
        <v>236.39119971416341</v>
      </c>
      <c r="B20" s="35">
        <f t="shared" si="9"/>
        <v>1484536.7342049461</v>
      </c>
      <c r="C20" s="36">
        <f t="shared" si="0"/>
        <v>1.4006776710647384</v>
      </c>
      <c r="D20" s="36">
        <f t="shared" si="1"/>
        <v>1.5405470664322989</v>
      </c>
      <c r="E20" s="36">
        <f t="shared" si="2"/>
        <v>1.6839758357565089</v>
      </c>
      <c r="F20" s="36">
        <f t="shared" si="3"/>
        <v>1.8150286088619849</v>
      </c>
      <c r="G20" s="36">
        <f t="shared" si="4"/>
        <v>1.9100506840186808</v>
      </c>
      <c r="H20" s="35"/>
      <c r="I20" s="86">
        <f t="shared" si="5"/>
        <v>0.40067767106473839</v>
      </c>
      <c r="J20" s="86">
        <f t="shared" si="6"/>
        <v>10</v>
      </c>
      <c r="K20" s="86">
        <f t="shared" si="7"/>
        <v>0.20950120047650311</v>
      </c>
      <c r="L20" s="86">
        <f t="shared" si="8"/>
        <v>10</v>
      </c>
      <c r="P20" s="42"/>
      <c r="Q20" s="43"/>
    </row>
    <row r="21" spans="1:17">
      <c r="A21" s="34">
        <f t="shared" si="10"/>
        <v>240.78604024062767</v>
      </c>
      <c r="B21" s="35">
        <f t="shared" si="9"/>
        <v>1512136.3327111418</v>
      </c>
      <c r="C21" s="36">
        <f t="shared" si="0"/>
        <v>1.3874597447122277</v>
      </c>
      <c r="D21" s="36">
        <f t="shared" si="1"/>
        <v>1.514791039476721</v>
      </c>
      <c r="E21" s="36">
        <f t="shared" si="2"/>
        <v>1.6423537548510776</v>
      </c>
      <c r="F21" s="36">
        <f t="shared" si="3"/>
        <v>1.7561187822659303</v>
      </c>
      <c r="G21" s="36">
        <f t="shared" si="4"/>
        <v>1.8368823914119481</v>
      </c>
      <c r="H21" s="35"/>
      <c r="I21" s="86">
        <f t="shared" si="5"/>
        <v>0.38745974471222766</v>
      </c>
      <c r="J21" s="86">
        <f t="shared" si="6"/>
        <v>10</v>
      </c>
      <c r="K21" s="86">
        <f t="shared" si="7"/>
        <v>0.19628327412399238</v>
      </c>
      <c r="L21" s="86">
        <f t="shared" si="8"/>
        <v>10</v>
      </c>
      <c r="P21" s="37" t="s">
        <v>97</v>
      </c>
      <c r="Q21" s="38">
        <f>1/SQRT(Lr*Cr)</f>
        <v>0.1075828707279838</v>
      </c>
    </row>
    <row r="22" spans="1:17">
      <c r="A22" s="34">
        <f t="shared" si="10"/>
        <v>245.26258695275538</v>
      </c>
      <c r="B22" s="35">
        <f t="shared" si="9"/>
        <v>1540249.0460633037</v>
      </c>
      <c r="C22" s="36">
        <f t="shared" si="0"/>
        <v>1.373860749446161</v>
      </c>
      <c r="D22" s="36">
        <f t="shared" si="1"/>
        <v>1.4896343916604955</v>
      </c>
      <c r="E22" s="36">
        <f t="shared" si="2"/>
        <v>1.6031556471634327</v>
      </c>
      <c r="F22" s="36">
        <f t="shared" si="3"/>
        <v>1.7022283285345514</v>
      </c>
      <c r="G22" s="36">
        <f t="shared" si="4"/>
        <v>1.7712812836369223</v>
      </c>
      <c r="H22" s="35"/>
      <c r="I22" s="86">
        <f t="shared" si="5"/>
        <v>0.37386074944616099</v>
      </c>
      <c r="J22" s="86">
        <f t="shared" si="6"/>
        <v>10</v>
      </c>
      <c r="K22" s="86">
        <f t="shared" si="7"/>
        <v>0.18268427885792571</v>
      </c>
      <c r="L22" s="86">
        <f t="shared" si="8"/>
        <v>10</v>
      </c>
      <c r="P22" s="37" t="s">
        <v>98</v>
      </c>
      <c r="Q22" s="38">
        <f>1/SQRT(Lp*Cr)</f>
        <v>3.4454092941446794E-2</v>
      </c>
    </row>
    <row r="23" spans="1:17">
      <c r="A23" s="34">
        <f t="shared" si="10"/>
        <v>249.82235888195063</v>
      </c>
      <c r="B23" s="35">
        <f t="shared" si="9"/>
        <v>1568884.4137786499</v>
      </c>
      <c r="C23" s="36">
        <f t="shared" si="0"/>
        <v>1.360032301023872</v>
      </c>
      <c r="D23" s="36">
        <f t="shared" si="1"/>
        <v>1.4651924417748765</v>
      </c>
      <c r="E23" s="36">
        <f t="shared" si="2"/>
        <v>1.5662925411733188</v>
      </c>
      <c r="F23" s="36">
        <f t="shared" si="3"/>
        <v>1.6528309411553281</v>
      </c>
      <c r="G23" s="36">
        <f t="shared" si="4"/>
        <v>1.7121872792995476</v>
      </c>
      <c r="H23" s="35"/>
      <c r="I23" s="86">
        <f t="shared" si="5"/>
        <v>0.36003230102387196</v>
      </c>
      <c r="J23" s="86">
        <f t="shared" si="6"/>
        <v>10</v>
      </c>
      <c r="K23" s="86">
        <f t="shared" si="7"/>
        <v>0.16885583043563668</v>
      </c>
      <c r="L23" s="86">
        <f t="shared" si="8"/>
        <v>10</v>
      </c>
      <c r="P23" s="37" t="s">
        <v>99</v>
      </c>
      <c r="Q23" s="38">
        <f>wo/2/3.14</f>
        <v>541730.746369245</v>
      </c>
    </row>
    <row r="24" spans="1:17">
      <c r="A24" s="34">
        <f t="shared" si="10"/>
        <v>254.46690330051982</v>
      </c>
      <c r="B24" s="35">
        <f t="shared" si="9"/>
        <v>1598052.1527272644</v>
      </c>
      <c r="C24" s="36">
        <f t="shared" si="0"/>
        <v>1.3461023733336819</v>
      </c>
      <c r="D24" s="36">
        <f t="shared" si="1"/>
        <v>1.4415448041629191</v>
      </c>
      <c r="E24" s="36">
        <f t="shared" si="2"/>
        <v>1.5316555741020861</v>
      </c>
      <c r="F24" s="36">
        <f t="shared" si="3"/>
        <v>1.6074590679752476</v>
      </c>
      <c r="G24" s="36">
        <f t="shared" si="4"/>
        <v>1.6587255799006406</v>
      </c>
      <c r="H24" s="35"/>
      <c r="I24" s="86">
        <f t="shared" si="5"/>
        <v>0.34610237333368188</v>
      </c>
      <c r="J24" s="86">
        <f t="shared" si="6"/>
        <v>10</v>
      </c>
      <c r="K24" s="86">
        <f t="shared" si="7"/>
        <v>0.1549259027454466</v>
      </c>
      <c r="L24" s="86">
        <f t="shared" si="8"/>
        <v>10</v>
      </c>
      <c r="P24" s="37" t="s">
        <v>100</v>
      </c>
      <c r="Q24" s="38">
        <f>wm/2/3.14</f>
        <v>0.27880915040762472</v>
      </c>
    </row>
    <row r="25" spans="1:17">
      <c r="A25" s="34">
        <f t="shared" si="10"/>
        <v>259.19779624670923</v>
      </c>
      <c r="B25" s="35">
        <f t="shared" si="9"/>
        <v>1627762.160429334</v>
      </c>
      <c r="C25" s="36">
        <f t="shared" si="0"/>
        <v>1.3321776025957663</v>
      </c>
      <c r="D25" s="36">
        <f t="shared" si="1"/>
        <v>1.4187426052294703</v>
      </c>
      <c r="E25" s="36">
        <f t="shared" si="2"/>
        <v>1.4991251579868501</v>
      </c>
      <c r="F25" s="36">
        <f t="shared" si="3"/>
        <v>1.5656989194398578</v>
      </c>
      <c r="G25" s="36">
        <f t="shared" si="4"/>
        <v>1.6101686460043334</v>
      </c>
      <c r="H25" s="35"/>
      <c r="I25" s="86">
        <f t="shared" si="5"/>
        <v>0.33217760259576634</v>
      </c>
      <c r="J25" s="86">
        <f t="shared" si="6"/>
        <v>10</v>
      </c>
      <c r="K25" s="86">
        <f t="shared" si="7"/>
        <v>0.14100113200753106</v>
      </c>
      <c r="L25" s="86">
        <f t="shared" si="8"/>
        <v>10</v>
      </c>
      <c r="P25" s="42"/>
      <c r="Q25" s="43"/>
    </row>
    <row r="26" spans="1:17">
      <c r="A26" s="34">
        <f t="shared" si="10"/>
        <v>264.01664305950374</v>
      </c>
      <c r="B26" s="35">
        <f t="shared" si="9"/>
        <v>1658024.5184136834</v>
      </c>
      <c r="C26" s="36">
        <f t="shared" si="0"/>
        <v>1.3183456801533506</v>
      </c>
      <c r="D26" s="36">
        <f t="shared" si="1"/>
        <v>1.396814557374052</v>
      </c>
      <c r="E26" s="36">
        <f t="shared" si="2"/>
        <v>1.4685773720646418</v>
      </c>
      <c r="F26" s="36">
        <f t="shared" si="3"/>
        <v>1.5271849643078408</v>
      </c>
      <c r="G26" s="36">
        <f t="shared" si="4"/>
        <v>1.5659069758707851</v>
      </c>
      <c r="H26" s="35"/>
      <c r="I26" s="86">
        <f t="shared" si="5"/>
        <v>0.31834568015335063</v>
      </c>
      <c r="J26" s="86">
        <f t="shared" si="6"/>
        <v>10</v>
      </c>
      <c r="K26" s="86">
        <f t="shared" si="7"/>
        <v>0.12716920956511535</v>
      </c>
      <c r="L26" s="86">
        <f t="shared" si="8"/>
        <v>10</v>
      </c>
      <c r="P26" s="37" t="s">
        <v>106</v>
      </c>
      <c r="Q26" s="44">
        <f>SQRT(Lr/Cr)/Rac</f>
        <v>8.4439391640557804E-3</v>
      </c>
    </row>
    <row r="27" spans="1:17">
      <c r="A27" s="34">
        <f t="shared" si="10"/>
        <v>268.92507892336823</v>
      </c>
      <c r="B27" s="35">
        <f t="shared" si="9"/>
        <v>1688849.4956387526</v>
      </c>
      <c r="C27" s="36">
        <f t="shared" si="0"/>
        <v>1.3046777054227261</v>
      </c>
      <c r="D27" s="36">
        <f t="shared" si="1"/>
        <v>1.3757719836800708</v>
      </c>
      <c r="E27" s="36">
        <f t="shared" si="2"/>
        <v>1.4398883230685158</v>
      </c>
      <c r="F27" s="36">
        <f t="shared" si="3"/>
        <v>1.4915944729297799</v>
      </c>
      <c r="G27" s="36">
        <f t="shared" si="4"/>
        <v>1.5254264521334953</v>
      </c>
      <c r="H27" s="35"/>
      <c r="I27" s="86">
        <f t="shared" si="5"/>
        <v>0.3046777054227261</v>
      </c>
      <c r="J27" s="86">
        <f t="shared" si="6"/>
        <v>10</v>
      </c>
      <c r="K27" s="86">
        <f t="shared" si="7"/>
        <v>0.11350123483449082</v>
      </c>
      <c r="L27" s="86">
        <f t="shared" si="8"/>
        <v>10</v>
      </c>
      <c r="P27" s="37" t="s">
        <v>107</v>
      </c>
      <c r="Q27" s="44">
        <f>SQRT(Lp/Cr)/Rac</f>
        <v>2.6366191589063098E-2</v>
      </c>
    </row>
    <row r="28" spans="1:17">
      <c r="A28" s="34">
        <f t="shared" si="10"/>
        <v>273.92476942311657</v>
      </c>
      <c r="B28" s="35">
        <f t="shared" si="9"/>
        <v>1720247.551977172</v>
      </c>
      <c r="C28" s="36">
        <f t="shared" si="0"/>
        <v>1.2912304146775557</v>
      </c>
      <c r="D28" s="36">
        <f t="shared" si="1"/>
        <v>1.3556129172268172</v>
      </c>
      <c r="E28" s="36">
        <f t="shared" si="2"/>
        <v>1.4129370349805945</v>
      </c>
      <c r="F28" s="36">
        <f t="shared" si="3"/>
        <v>1.4586423957566876</v>
      </c>
      <c r="G28" s="36">
        <f t="shared" si="4"/>
        <v>1.4882906302887962</v>
      </c>
      <c r="H28" s="35"/>
      <c r="I28" s="86">
        <f t="shared" si="5"/>
        <v>0.29123041467755573</v>
      </c>
      <c r="J28" s="86">
        <f t="shared" si="6"/>
        <v>10</v>
      </c>
      <c r="K28" s="86">
        <f t="shared" si="7"/>
        <v>0.10005394408932045</v>
      </c>
      <c r="L28" s="86">
        <f t="shared" si="8"/>
        <v>10</v>
      </c>
      <c r="P28" s="37" t="s">
        <v>108</v>
      </c>
      <c r="Q28" s="44">
        <f>Lp/Lr</f>
        <v>9.75</v>
      </c>
    </row>
    <row r="29" spans="1:17">
      <c r="A29" s="34">
        <f t="shared" si="10"/>
        <v>279.0174111090962</v>
      </c>
      <c r="B29" s="35">
        <f t="shared" si="9"/>
        <v>1752229.3417651241</v>
      </c>
      <c r="C29" s="36">
        <f t="shared" si="0"/>
        <v>1.2780482353581635</v>
      </c>
      <c r="D29" s="36">
        <f t="shared" si="1"/>
        <v>1.3363254070303203</v>
      </c>
      <c r="E29" s="36">
        <f t="shared" si="2"/>
        <v>1.3876072865961959</v>
      </c>
      <c r="F29" s="36">
        <f t="shared" si="3"/>
        <v>1.4280767064595148</v>
      </c>
      <c r="G29" s="36">
        <f t="shared" si="4"/>
        <v>1.4541267769274802</v>
      </c>
      <c r="H29" s="35"/>
      <c r="I29" s="86">
        <f t="shared" si="5"/>
        <v>0.27804823535816348</v>
      </c>
      <c r="J29" s="86">
        <f t="shared" si="6"/>
        <v>10</v>
      </c>
      <c r="K29" s="86">
        <f t="shared" si="7"/>
        <v>8.6871764769928195E-2</v>
      </c>
      <c r="L29" s="86">
        <f t="shared" si="8"/>
        <v>10</v>
      </c>
    </row>
    <row r="30" spans="1:17">
      <c r="A30" s="34">
        <f t="shared" si="10"/>
        <v>284.20473207288046</v>
      </c>
      <c r="B30" s="35">
        <f t="shared" si="9"/>
        <v>1784805.7174176893</v>
      </c>
      <c r="C30" s="36">
        <f t="shared" si="0"/>
        <v>1.2651651406695674</v>
      </c>
      <c r="D30" s="36">
        <f t="shared" si="1"/>
        <v>1.3178901577265456</v>
      </c>
      <c r="E30" s="36">
        <f t="shared" si="2"/>
        <v>1.3637887048287367</v>
      </c>
      <c r="F30" s="36">
        <f t="shared" si="3"/>
        <v>1.3996742493667416</v>
      </c>
      <c r="G30" s="36">
        <f t="shared" si="4"/>
        <v>1.4226147770574524</v>
      </c>
      <c r="H30" s="35"/>
      <c r="I30" s="86">
        <f t="shared" si="5"/>
        <v>0.26516514066956742</v>
      </c>
      <c r="J30" s="86">
        <f t="shared" si="6"/>
        <v>10</v>
      </c>
      <c r="K30" s="86">
        <f t="shared" si="7"/>
        <v>7.3988670081332142E-2</v>
      </c>
      <c r="L30" s="86">
        <f t="shared" si="8"/>
        <v>10</v>
      </c>
    </row>
    <row r="31" spans="1:17">
      <c r="A31" s="34">
        <f t="shared" si="10"/>
        <v>289.4884925336637</v>
      </c>
      <c r="B31" s="35">
        <f t="shared" si="9"/>
        <v>1817987.7331114081</v>
      </c>
      <c r="C31" s="36">
        <f t="shared" si="0"/>
        <v>1.2526062968920171</v>
      </c>
      <c r="D31" s="36">
        <f t="shared" si="1"/>
        <v>1.3002826184362526</v>
      </c>
      <c r="E31" s="36">
        <f t="shared" si="2"/>
        <v>1.3413773382729479</v>
      </c>
      <c r="F31" s="36">
        <f t="shared" si="3"/>
        <v>1.3732370821382467</v>
      </c>
      <c r="G31" s="36">
        <f t="shared" si="4"/>
        <v>1.393478254662881</v>
      </c>
      <c r="H31" s="35"/>
      <c r="I31" s="86">
        <f t="shared" si="5"/>
        <v>0.25260629689201708</v>
      </c>
      <c r="J31" s="86">
        <f t="shared" si="6"/>
        <v>10</v>
      </c>
      <c r="K31" s="86">
        <f t="shared" si="7"/>
        <v>6.1429826303781798E-2</v>
      </c>
      <c r="L31" s="86">
        <f t="shared" si="8"/>
        <v>10</v>
      </c>
    </row>
    <row r="32" spans="1:17">
      <c r="A32" s="34">
        <f t="shared" si="10"/>
        <v>294.87048543555835</v>
      </c>
      <c r="B32" s="35">
        <f t="shared" si="9"/>
        <v>1851786.6485353063</v>
      </c>
      <c r="C32" s="36">
        <f t="shared" si="0"/>
        <v>1.2403895076426958</v>
      </c>
      <c r="D32" s="36">
        <f t="shared" si="1"/>
        <v>1.2834746217538471</v>
      </c>
      <c r="E32" s="36">
        <f t="shared" si="2"/>
        <v>1.3202758734389402</v>
      </c>
      <c r="F32" s="36">
        <f t="shared" si="3"/>
        <v>1.3485892798892041</v>
      </c>
      <c r="G32" s="36">
        <f t="shared" si="4"/>
        <v>1.3664774140853058</v>
      </c>
      <c r="H32" s="35"/>
      <c r="I32" s="86">
        <f t="shared" si="5"/>
        <v>0.24038950764269584</v>
      </c>
      <c r="J32" s="86">
        <f t="shared" si="6"/>
        <v>10</v>
      </c>
      <c r="K32" s="86">
        <f t="shared" si="7"/>
        <v>4.9213037054460562E-2</v>
      </c>
      <c r="L32" s="86">
        <f t="shared" si="8"/>
        <v>10</v>
      </c>
    </row>
    <row r="33" spans="1:12">
      <c r="A33" s="34">
        <f t="shared" si="10"/>
        <v>300.35253705599661</v>
      </c>
      <c r="B33" s="35">
        <f t="shared" si="9"/>
        <v>1886213.9327116588</v>
      </c>
      <c r="C33" s="36">
        <f t="shared" si="0"/>
        <v>1.2285264667207829</v>
      </c>
      <c r="D33" s="36">
        <f t="shared" si="1"/>
        <v>1.2674356588464357</v>
      </c>
      <c r="E33" s="36">
        <f t="shared" si="2"/>
        <v>1.3003936103061478</v>
      </c>
      <c r="F33" s="36">
        <f t="shared" si="3"/>
        <v>1.3255741562223022</v>
      </c>
      <c r="G33" s="36">
        <f t="shared" si="4"/>
        <v>1.3414032295517813</v>
      </c>
      <c r="H33" s="35"/>
      <c r="I33" s="86">
        <f t="shared" si="5"/>
        <v>0.22852646672078292</v>
      </c>
      <c r="J33" s="86">
        <f t="shared" si="6"/>
        <v>10</v>
      </c>
      <c r="K33" s="86">
        <f t="shared" si="7"/>
        <v>3.7349996132547636E-2</v>
      </c>
      <c r="L33" s="86">
        <f t="shared" si="8"/>
        <v>10</v>
      </c>
    </row>
    <row r="34" spans="1:12">
      <c r="A34" s="34">
        <f t="shared" si="10"/>
        <v>305.93650762544314</v>
      </c>
      <c r="B34" s="35">
        <f t="shared" si="9"/>
        <v>1921281.267887783</v>
      </c>
      <c r="C34" s="36">
        <f t="shared" si="0"/>
        <v>1.2170238353404084</v>
      </c>
      <c r="D34" s="36">
        <f t="shared" si="1"/>
        <v>1.2521338625384797</v>
      </c>
      <c r="E34" s="36">
        <f t="shared" si="2"/>
        <v>1.2816462803829456</v>
      </c>
      <c r="F34" s="36">
        <f t="shared" si="3"/>
        <v>1.3040518537388084</v>
      </c>
      <c r="G34" s="36">
        <f t="shared" si="4"/>
        <v>1.3180726985848434</v>
      </c>
      <c r="H34" s="35"/>
      <c r="I34" s="86">
        <f t="shared" si="5"/>
        <v>0.21702383534040837</v>
      </c>
      <c r="J34" s="86">
        <f t="shared" si="6"/>
        <v>10</v>
      </c>
      <c r="K34" s="86">
        <f t="shared" si="7"/>
        <v>2.5847364752173085E-2</v>
      </c>
      <c r="L34" s="86">
        <f t="shared" si="8"/>
        <v>10</v>
      </c>
    </row>
    <row r="35" spans="1:12">
      <c r="A35" s="34">
        <f t="shared" si="10"/>
        <v>311.62429195862904</v>
      </c>
      <c r="B35" s="35">
        <f t="shared" si="9"/>
        <v>1957000.5535001904</v>
      </c>
      <c r="C35" s="36">
        <f t="shared" si="0"/>
        <v>1.2058841614676017</v>
      </c>
      <c r="D35" s="36">
        <f t="shared" si="1"/>
        <v>1.2375367576234433</v>
      </c>
      <c r="E35" s="36">
        <f t="shared" si="2"/>
        <v>1.2639557661343952</v>
      </c>
      <c r="F35" s="36">
        <f t="shared" si="3"/>
        <v>1.283897257957539</v>
      </c>
      <c r="G35" s="36">
        <f t="shared" si="4"/>
        <v>1.2963249408165332</v>
      </c>
      <c r="H35" s="35"/>
      <c r="I35" s="86">
        <f t="shared" si="5"/>
        <v>0.20588416146760169</v>
      </c>
      <c r="J35" s="86">
        <f t="shared" si="6"/>
        <v>10</v>
      </c>
      <c r="K35" s="86">
        <f t="shared" si="7"/>
        <v>1.4707690879366409E-2</v>
      </c>
      <c r="L35" s="86">
        <f t="shared" si="8"/>
        <v>10</v>
      </c>
    </row>
    <row r="36" spans="1:12">
      <c r="A36" s="34">
        <f t="shared" si="10"/>
        <v>317.41782009752131</v>
      </c>
      <c r="B36" s="35">
        <f t="shared" si="9"/>
        <v>1993383.9102124339</v>
      </c>
      <c r="C36" s="36">
        <f t="shared" si="0"/>
        <v>1.1951066593662243</v>
      </c>
      <c r="D36" s="36">
        <f t="shared" si="1"/>
        <v>1.2236118267102698</v>
      </c>
      <c r="E36" s="36">
        <f t="shared" si="2"/>
        <v>1.2472497630476134</v>
      </c>
      <c r="F36" s="36">
        <f t="shared" si="3"/>
        <v>1.2649981920441207</v>
      </c>
      <c r="G36" s="36">
        <f t="shared" si="4"/>
        <v>1.276017973059584</v>
      </c>
      <c r="H36" s="35"/>
      <c r="I36" s="86">
        <f t="shared" si="5"/>
        <v>0.19510665936622429</v>
      </c>
      <c r="J36" s="86">
        <f t="shared" si="6"/>
        <v>10</v>
      </c>
      <c r="K36" s="86">
        <f t="shared" si="7"/>
        <v>3.9301887779890077E-3</v>
      </c>
      <c r="L36" s="86">
        <f t="shared" si="8"/>
        <v>3.9301887779890077E-3</v>
      </c>
    </row>
    <row r="37" spans="1:12">
      <c r="A37" s="34">
        <f t="shared" si="10"/>
        <v>323.31905796624619</v>
      </c>
      <c r="B37" s="35">
        <f t="shared" si="9"/>
        <v>2030443.6840280262</v>
      </c>
      <c r="C37" s="36">
        <f t="shared" si="0"/>
        <v>1.1846878668722363</v>
      </c>
      <c r="D37" s="36">
        <f t="shared" si="1"/>
        <v>1.2103269306701394</v>
      </c>
      <c r="E37" s="36">
        <f t="shared" si="2"/>
        <v>1.2314614129353412</v>
      </c>
      <c r="F37" s="36">
        <f t="shared" si="3"/>
        <v>1.2472538541085441</v>
      </c>
      <c r="G37" s="36">
        <f t="shared" si="4"/>
        <v>1.2570260287580697</v>
      </c>
      <c r="H37" s="35"/>
      <c r="I37" s="86">
        <f t="shared" si="5"/>
        <v>0.18468786687223626</v>
      </c>
      <c r="J37" s="86">
        <f t="shared" si="6"/>
        <v>10</v>
      </c>
      <c r="K37" s="86">
        <f t="shared" si="7"/>
        <v>10</v>
      </c>
      <c r="L37" s="86">
        <f t="shared" si="8"/>
        <v>10</v>
      </c>
    </row>
    <row r="38" spans="1:12">
      <c r="A38" s="34">
        <f t="shared" si="10"/>
        <v>329.33000803818817</v>
      </c>
      <c r="B38" s="35">
        <f t="shared" si="9"/>
        <v>2068192.4504798218</v>
      </c>
      <c r="C38" s="36">
        <f t="shared" si="0"/>
        <v>1.1746221967503878</v>
      </c>
      <c r="D38" s="36">
        <f t="shared" si="1"/>
        <v>1.1976506150671562</v>
      </c>
      <c r="E38" s="36">
        <f t="shared" si="2"/>
        <v>1.2165289279950229</v>
      </c>
      <c r="F38" s="36">
        <f t="shared" si="3"/>
        <v>1.2305734633748984</v>
      </c>
      <c r="G38" s="36">
        <f t="shared" si="4"/>
        <v>1.2392373183021628</v>
      </c>
      <c r="H38" s="35"/>
      <c r="I38" s="86">
        <f t="shared" si="5"/>
        <v>0.17462219675038781</v>
      </c>
      <c r="J38" s="86">
        <f t="shared" si="6"/>
        <v>10</v>
      </c>
      <c r="K38" s="86">
        <f t="shared" si="7"/>
        <v>10</v>
      </c>
      <c r="L38" s="86">
        <f t="shared" si="8"/>
        <v>10</v>
      </c>
    </row>
    <row r="39" spans="1:12">
      <c r="A39" s="34">
        <f t="shared" si="10"/>
        <v>335.45271001549156</v>
      </c>
      <c r="B39" s="35">
        <f t="shared" si="9"/>
        <v>2106643.0188972871</v>
      </c>
      <c r="C39" s="36">
        <f t="shared" si="0"/>
        <v>1.164902397017971</v>
      </c>
      <c r="D39" s="36">
        <f t="shared" si="1"/>
        <v>1.1855523276509594</v>
      </c>
      <c r="E39" s="36">
        <f t="shared" si="2"/>
        <v>1.2023952186588998</v>
      </c>
      <c r="F39" s="36">
        <f t="shared" si="3"/>
        <v>1.2148750858930371</v>
      </c>
      <c r="G39" s="36">
        <f t="shared" si="4"/>
        <v>1.2225521484281479</v>
      </c>
      <c r="H39" s="35"/>
      <c r="I39" s="86">
        <f t="shared" si="5"/>
        <v>0.16490239701797105</v>
      </c>
      <c r="J39" s="86">
        <f t="shared" si="6"/>
        <v>10</v>
      </c>
      <c r="K39" s="86">
        <f t="shared" si="7"/>
        <v>10</v>
      </c>
      <c r="L39" s="86">
        <f t="shared" si="8"/>
        <v>10</v>
      </c>
    </row>
    <row r="40" spans="1:12">
      <c r="A40" s="34">
        <f t="shared" si="10"/>
        <v>341.68924152119467</v>
      </c>
      <c r="B40" s="35">
        <f t="shared" si="9"/>
        <v>2145808.4367531026</v>
      </c>
      <c r="C40" s="36">
        <f t="shared" ref="C40:C71" si="11">(B40/wo)^2*SQRT(Ma*(Ma-1))/SQRT((1-B40^2/wp^2)^2+(B40/wo)^2*(1-B40^2/wo^2)^2*(IF(answer,Ma,Ma-1)*Q)^2)/IF(answer,1,MC)</f>
        <v>1.1555199335327757</v>
      </c>
      <c r="D40" s="36">
        <f t="shared" ref="D40:D71" si="12">(B40/wo)^2*SQRT(Ma*(Ma-1))/SQRT((1-B40^2/wp^2)^2+(B40/wo)^2*(1-B40^2/wo^2)^2*(IF(answer,Ma,Ma-1)*(Q*0.8))^2)/IF(answer,1,MC)</f>
        <v>1.1740025668618839</v>
      </c>
      <c r="E40" s="36">
        <f t="shared" ref="E40:E71" si="13">(B40/wo)^2*SQRT(Ma*(Ma-1))/SQRT((1-B40^2/wp^2)^2+(B40/wo)^2*(1-B40^2/wo^2)^2*(IF(answer,Ma,Ma-1)*(Q*0.6))^2)/IF(answer,1,MC)</f>
        <v>1.1890075336710622</v>
      </c>
      <c r="F40" s="36">
        <f t="shared" ref="F40:F71" si="14">(B40/wo)^2*SQRT(Ma*(Ma-1))/SQRT((1-B40^2/wp^2)^2+(B40/wo)^2*(1-B40^2/wo^2)^2*(IF(answer,Ma,Ma-1)*(Q*0.4))^2)/IF(answer,1,MC)</f>
        <v>1.2000846144672903</v>
      </c>
      <c r="G40" s="36">
        <f t="shared" ref="G40:G71" si="15">(B40/wo)^2*SQRT(Ma*(Ma-1))/SQRT((1-B40^2/wp^2)^2+(B40/wo)^2*(1-B40^2/wo^2)^2*(IF(answer,Ma,Ma-1)*(Q*0.2))^2)/IF(answer,1,MC)</f>
        <v>1.2068813356968042</v>
      </c>
      <c r="H40" s="35"/>
      <c r="I40" s="86">
        <f t="shared" ref="I40:I71" si="16">IF(C40&gt;=M_min, C40-M_min, 10)</f>
        <v>0.15551993353277571</v>
      </c>
      <c r="J40" s="86">
        <f t="shared" ref="J40:J71" si="17">IF(I40&lt;&gt;10,IF(I39=10, I40, IF(I41=10, I40, 10)),10)</f>
        <v>10</v>
      </c>
      <c r="K40" s="86">
        <f t="shared" ref="K40:K71" si="18">IF(C40&gt;=M_max, C40-M_max, 10)</f>
        <v>10</v>
      </c>
      <c r="L40" s="86">
        <f t="shared" ref="L40:L71" si="19">IF(K40&lt;&gt;10, IF(K39=10, K40, IF(K41=10,K40,10)),10)</f>
        <v>10</v>
      </c>
    </row>
    <row r="41" spans="1:12">
      <c r="A41" s="34">
        <f t="shared" si="10"/>
        <v>348.04171880423206</v>
      </c>
      <c r="B41" s="35">
        <f t="shared" si="9"/>
        <v>2185701.9940905771</v>
      </c>
      <c r="C41" s="36">
        <f t="shared" si="11"/>
        <v>1.1464653065572123</v>
      </c>
      <c r="D41" s="36">
        <f t="shared" si="12"/>
        <v>1.1629729771598587</v>
      </c>
      <c r="E41" s="36">
        <f t="shared" si="13"/>
        <v>1.1763171175859053</v>
      </c>
      <c r="F41" s="36">
        <f t="shared" si="14"/>
        <v>1.1861348810508161</v>
      </c>
      <c r="G41" s="36">
        <f t="shared" si="15"/>
        <v>1.1921448620692761</v>
      </c>
      <c r="H41" s="35"/>
      <c r="I41" s="86">
        <f t="shared" si="16"/>
        <v>0.14646530655721235</v>
      </c>
      <c r="J41" s="86">
        <f t="shared" si="17"/>
        <v>10</v>
      </c>
      <c r="K41" s="86">
        <f t="shared" si="18"/>
        <v>10</v>
      </c>
      <c r="L41" s="86">
        <f t="shared" si="19"/>
        <v>10</v>
      </c>
    </row>
    <row r="42" spans="1:12">
      <c r="A42" s="34">
        <f t="shared" si="10"/>
        <v>354.51229745754335</v>
      </c>
      <c r="B42" s="35">
        <f t="shared" si="9"/>
        <v>2226337.2280333722</v>
      </c>
      <c r="C42" s="36">
        <f t="shared" si="11"/>
        <v>1.1377283115015422</v>
      </c>
      <c r="D42" s="36">
        <f t="shared" si="12"/>
        <v>1.1524364036651276</v>
      </c>
      <c r="E42" s="36">
        <f t="shared" si="13"/>
        <v>1.1642788886186202</v>
      </c>
      <c r="F42" s="36">
        <f t="shared" si="14"/>
        <v>1.1729648829858097</v>
      </c>
      <c r="G42" s="36">
        <f t="shared" si="15"/>
        <v>1.1782707307798916</v>
      </c>
      <c r="H42" s="35"/>
      <c r="I42" s="86">
        <f t="shared" si="16"/>
        <v>0.13772831150154219</v>
      </c>
      <c r="J42" s="86">
        <f t="shared" si="17"/>
        <v>10</v>
      </c>
      <c r="K42" s="86">
        <f t="shared" si="18"/>
        <v>10</v>
      </c>
      <c r="L42" s="86">
        <f t="shared" si="19"/>
        <v>10</v>
      </c>
    </row>
    <row r="43" spans="1:12">
      <c r="A43" s="34">
        <f t="shared" si="10"/>
        <v>361.10317314953306</v>
      </c>
      <c r="B43" s="35">
        <f t="shared" si="9"/>
        <v>2267727.9273790675</v>
      </c>
      <c r="C43" s="36">
        <f t="shared" si="11"/>
        <v>1.1292982526576252</v>
      </c>
      <c r="D43" s="36">
        <f t="shared" si="12"/>
        <v>1.1423669159427483</v>
      </c>
      <c r="E43" s="36">
        <f t="shared" si="13"/>
        <v>1.1528511382162148</v>
      </c>
      <c r="F43" s="36">
        <f t="shared" si="14"/>
        <v>1.1605191071816934</v>
      </c>
      <c r="G43" s="36">
        <f t="shared" si="15"/>
        <v>1.1651939887098159</v>
      </c>
      <c r="H43" s="35"/>
      <c r="I43" s="86">
        <f t="shared" si="16"/>
        <v>0.12929825265762518</v>
      </c>
      <c r="J43" s="86">
        <f t="shared" si="17"/>
        <v>10</v>
      </c>
      <c r="K43" s="86">
        <f t="shared" si="18"/>
        <v>10</v>
      </c>
      <c r="L43" s="86">
        <f t="shared" si="19"/>
        <v>10</v>
      </c>
    </row>
    <row r="44" spans="1:12">
      <c r="A44" s="34">
        <f t="shared" si="10"/>
        <v>367.81658236912898</v>
      </c>
      <c r="B44" s="35">
        <f t="shared" si="9"/>
        <v>2309888.1372781298</v>
      </c>
      <c r="C44" s="36">
        <f t="shared" si="11"/>
        <v>1.1211641174800466</v>
      </c>
      <c r="D44" s="36">
        <f t="shared" si="12"/>
        <v>1.1327398086473222</v>
      </c>
      <c r="E44" s="36">
        <f t="shared" si="13"/>
        <v>1.1419952526574759</v>
      </c>
      <c r="F44" s="36">
        <f t="shared" si="14"/>
        <v>1.1487469386532767</v>
      </c>
      <c r="G44" s="36">
        <f t="shared" si="15"/>
        <v>1.1528558877954245</v>
      </c>
      <c r="H44" s="35"/>
      <c r="I44" s="86">
        <f t="shared" si="16"/>
        <v>0.12116411748004663</v>
      </c>
      <c r="J44" s="86">
        <f t="shared" si="17"/>
        <v>10</v>
      </c>
      <c r="K44" s="86">
        <f t="shared" si="18"/>
        <v>10</v>
      </c>
      <c r="L44" s="86">
        <f t="shared" si="19"/>
        <v>10</v>
      </c>
    </row>
    <row r="45" spans="1:12">
      <c r="A45" s="34">
        <f t="shared" si="10"/>
        <v>374.65480318469247</v>
      </c>
      <c r="B45" s="35">
        <f t="shared" si="9"/>
        <v>2352832.1639998686</v>
      </c>
      <c r="C45" s="36">
        <f t="shared" si="11"/>
        <v>1.1133147178590512</v>
      </c>
      <c r="D45" s="36">
        <f t="shared" si="12"/>
        <v>1.1235315850642469</v>
      </c>
      <c r="E45" s="36">
        <f t="shared" si="13"/>
        <v>1.1316754562878693</v>
      </c>
      <c r="F45" s="36">
        <f t="shared" si="14"/>
        <v>1.137602141831854</v>
      </c>
      <c r="G45" s="36">
        <f t="shared" si="15"/>
        <v>1.1412031630389738</v>
      </c>
      <c r="H45" s="35"/>
      <c r="I45" s="86">
        <f t="shared" si="16"/>
        <v>0.11331471785905123</v>
      </c>
      <c r="J45" s="86">
        <f t="shared" si="17"/>
        <v>10</v>
      </c>
      <c r="K45" s="86">
        <f t="shared" si="18"/>
        <v>10</v>
      </c>
      <c r="L45" s="86">
        <f t="shared" si="19"/>
        <v>10</v>
      </c>
    </row>
    <row r="46" spans="1:12">
      <c r="A46" s="34">
        <f t="shared" si="10"/>
        <v>381.62015601703786</v>
      </c>
      <c r="B46" s="35">
        <f t="shared" si="9"/>
        <v>2396574.5797869978</v>
      </c>
      <c r="C46" s="36">
        <f t="shared" si="11"/>
        <v>1.1057388038557412</v>
      </c>
      <c r="D46" s="36">
        <f t="shared" si="12"/>
        <v>1.1147199282526388</v>
      </c>
      <c r="E46" s="36">
        <f t="shared" si="13"/>
        <v>1.1218585755463868</v>
      </c>
      <c r="F46" s="36">
        <f t="shared" si="14"/>
        <v>1.1270424047578043</v>
      </c>
      <c r="G46" s="36">
        <f t="shared" si="15"/>
        <v>1.1301874087133592</v>
      </c>
      <c r="H46" s="35"/>
      <c r="I46" s="86">
        <f t="shared" si="16"/>
        <v>0.10573880385574119</v>
      </c>
      <c r="J46" s="86">
        <f t="shared" si="17"/>
        <v>10</v>
      </c>
      <c r="K46" s="86">
        <f t="shared" si="18"/>
        <v>10</v>
      </c>
      <c r="L46" s="86">
        <f t="shared" si="19"/>
        <v>10</v>
      </c>
    </row>
    <row r="47" spans="1:12">
      <c r="A47" s="34">
        <f t="shared" si="10"/>
        <v>388.71500442682321</v>
      </c>
      <c r="B47" s="35">
        <f t="shared" si="9"/>
        <v>2441130.2278004498</v>
      </c>
      <c r="C47" s="36">
        <f t="shared" si="11"/>
        <v>1.0984251545255304</v>
      </c>
      <c r="D47" s="36">
        <f t="shared" si="12"/>
        <v>1.1062836634426012</v>
      </c>
      <c r="E47" s="36">
        <f t="shared" si="13"/>
        <v>1.1125138226706923</v>
      </c>
      <c r="F47" s="36">
        <f t="shared" si="14"/>
        <v>1.1170289377042237</v>
      </c>
      <c r="G47" s="36">
        <f t="shared" si="15"/>
        <v>1.1197645375863505</v>
      </c>
      <c r="H47" s="35"/>
      <c r="I47" s="86">
        <f t="shared" si="16"/>
        <v>9.8425154525530356E-2</v>
      </c>
      <c r="J47" s="86">
        <f t="shared" si="17"/>
        <v>10</v>
      </c>
      <c r="K47" s="86">
        <f t="shared" si="18"/>
        <v>10</v>
      </c>
      <c r="L47" s="86">
        <f t="shared" si="19"/>
        <v>10</v>
      </c>
    </row>
    <row r="48" spans="1:12">
      <c r="A48" s="34">
        <f t="shared" si="10"/>
        <v>395.94175591658006</v>
      </c>
      <c r="B48" s="35">
        <f t="shared" si="9"/>
        <v>2486514.2271561227</v>
      </c>
      <c r="C48" s="36">
        <f t="shared" si="11"/>
        <v>1.0913626497293074</v>
      </c>
      <c r="D48" s="36">
        <f t="shared" si="12"/>
        <v>1.0982027145090005</v>
      </c>
      <c r="E48" s="36">
        <f t="shared" si="13"/>
        <v>1.1036125978204492</v>
      </c>
      <c r="F48" s="36">
        <f t="shared" si="14"/>
        <v>1.1075261190043277</v>
      </c>
      <c r="G48" s="36">
        <f t="shared" si="15"/>
        <v>1.1098943106008015</v>
      </c>
      <c r="H48" s="35"/>
      <c r="I48" s="86">
        <f t="shared" si="16"/>
        <v>9.136264972930741E-2</v>
      </c>
      <c r="J48" s="86">
        <f t="shared" si="17"/>
        <v>10</v>
      </c>
      <c r="K48" s="86">
        <f t="shared" si="18"/>
        <v>10</v>
      </c>
      <c r="L48" s="86">
        <f t="shared" si="19"/>
        <v>10</v>
      </c>
    </row>
    <row r="49" spans="1:12">
      <c r="A49" s="34">
        <f t="shared" si="10"/>
        <v>403.30286274765365</v>
      </c>
      <c r="B49" s="35">
        <f t="shared" si="9"/>
        <v>2532741.9780552648</v>
      </c>
      <c r="C49" s="36">
        <f t="shared" si="11"/>
        <v>1.0845403262104996</v>
      </c>
      <c r="D49" s="36">
        <f t="shared" si="12"/>
        <v>1.0904580566897415</v>
      </c>
      <c r="E49" s="36">
        <f t="shared" si="13"/>
        <v>1.0951283082976861</v>
      </c>
      <c r="F49" s="36">
        <f t="shared" si="14"/>
        <v>1.0985011818933543</v>
      </c>
      <c r="G49" s="36">
        <f t="shared" si="15"/>
        <v>1.1005399265656941</v>
      </c>
      <c r="H49" s="35"/>
      <c r="I49" s="86">
        <f t="shared" si="16"/>
        <v>8.4540326210499561E-2</v>
      </c>
      <c r="J49" s="86">
        <f t="shared" si="17"/>
        <v>10</v>
      </c>
      <c r="K49" s="86">
        <f t="shared" si="18"/>
        <v>10</v>
      </c>
      <c r="L49" s="86">
        <f t="shared" si="19"/>
        <v>10</v>
      </c>
    </row>
    <row r="50" spans="1:12">
      <c r="A50" s="34">
        <f t="shared" si="10"/>
        <v>410.80082277233151</v>
      </c>
      <c r="B50" s="35">
        <f t="shared" si="9"/>
        <v>2579829.1670102421</v>
      </c>
      <c r="C50" s="36">
        <f t="shared" si="11"/>
        <v>1.0779474206876385</v>
      </c>
      <c r="D50" s="36">
        <f t="shared" si="12"/>
        <v>1.0830316672022346</v>
      </c>
      <c r="E50" s="36">
        <f t="shared" si="13"/>
        <v>1.0870362035396122</v>
      </c>
      <c r="F50" s="36">
        <f t="shared" si="14"/>
        <v>1.0899239370566358</v>
      </c>
      <c r="G50" s="36">
        <f t="shared" si="15"/>
        <v>1.0916676631392654</v>
      </c>
      <c r="H50" s="35"/>
      <c r="I50" s="86">
        <f t="shared" si="16"/>
        <v>7.7947420687638491E-2</v>
      </c>
      <c r="J50" s="86">
        <f t="shared" si="17"/>
        <v>10</v>
      </c>
      <c r="K50" s="86">
        <f t="shared" si="18"/>
        <v>10</v>
      </c>
      <c r="L50" s="86">
        <f t="shared" si="19"/>
        <v>10</v>
      </c>
    </row>
    <row r="51" spans="1:12">
      <c r="A51" s="34">
        <f t="shared" si="10"/>
        <v>418.43818028144244</v>
      </c>
      <c r="B51" s="35">
        <f t="shared" si="9"/>
        <v>2627791.7721674587</v>
      </c>
      <c r="C51" s="36">
        <f t="shared" si="11"/>
        <v>1.0715734022640406</v>
      </c>
      <c r="D51" s="36">
        <f t="shared" si="12"/>
        <v>1.075906475008239</v>
      </c>
      <c r="E51" s="36">
        <f t="shared" si="13"/>
        <v>1.0793132245937203</v>
      </c>
      <c r="F51" s="36">
        <f t="shared" si="14"/>
        <v>1.0817665263236267</v>
      </c>
      <c r="G51" s="36">
        <f t="shared" si="15"/>
        <v>1.0832465617985352</v>
      </c>
      <c r="H51" s="35"/>
      <c r="I51" s="86">
        <f t="shared" si="16"/>
        <v>7.1573402264040631E-2</v>
      </c>
      <c r="J51" s="86">
        <f t="shared" si="17"/>
        <v>10</v>
      </c>
      <c r="K51" s="86">
        <f t="shared" si="18"/>
        <v>10</v>
      </c>
      <c r="L51" s="86">
        <f t="shared" si="19"/>
        <v>10</v>
      </c>
    </row>
    <row r="52" spans="1:12">
      <c r="A52" s="34">
        <f t="shared" si="10"/>
        <v>426.21752686771327</v>
      </c>
      <c r="B52" s="35">
        <f t="shared" si="9"/>
        <v>2676646.0687292395</v>
      </c>
      <c r="C52" s="36">
        <f t="shared" si="11"/>
        <v>1.065407996077838</v>
      </c>
      <c r="D52" s="36">
        <f t="shared" si="12"/>
        <v>1.069066310661428</v>
      </c>
      <c r="E52" s="36">
        <f t="shared" si="13"/>
        <v>1.0719378668432391</v>
      </c>
      <c r="F52" s="36">
        <f t="shared" si="14"/>
        <v>1.0740032035836029</v>
      </c>
      <c r="G52" s="36">
        <f t="shared" si="15"/>
        <v>1.0752481506509912</v>
      </c>
      <c r="H52" s="35"/>
      <c r="I52" s="86">
        <f t="shared" si="16"/>
        <v>6.5407996077837982E-2</v>
      </c>
      <c r="J52" s="86">
        <f t="shared" si="17"/>
        <v>10</v>
      </c>
      <c r="K52" s="86">
        <f t="shared" si="18"/>
        <v>10</v>
      </c>
      <c r="L52" s="86">
        <f t="shared" si="19"/>
        <v>10</v>
      </c>
    </row>
    <row r="53" spans="1:12">
      <c r="A53" s="34">
        <f t="shared" si="10"/>
        <v>434.14150230517691</v>
      </c>
      <c r="B53" s="35">
        <f t="shared" si="9"/>
        <v>2726408.6344765108</v>
      </c>
      <c r="C53" s="36">
        <f t="shared" si="11"/>
        <v>1.0594411997967832</v>
      </c>
      <c r="D53" s="36">
        <f t="shared" si="12"/>
        <v>1.0624958569254142</v>
      </c>
      <c r="E53" s="36">
        <f t="shared" si="13"/>
        <v>1.0648900548231881</v>
      </c>
      <c r="F53" s="36">
        <f t="shared" si="14"/>
        <v>1.0666101395398699</v>
      </c>
      <c r="G53" s="36">
        <f t="shared" si="15"/>
        <v>1.067646199902639</v>
      </c>
      <c r="H53" s="35"/>
      <c r="I53" s="86">
        <f t="shared" si="16"/>
        <v>5.9441199796783195E-2</v>
      </c>
      <c r="J53" s="86">
        <f t="shared" si="17"/>
        <v>10</v>
      </c>
      <c r="K53" s="86">
        <f t="shared" si="18"/>
        <v>10</v>
      </c>
      <c r="L53" s="86">
        <f t="shared" si="19"/>
        <v>10</v>
      </c>
    </row>
    <row r="54" spans="1:12">
      <c r="A54" s="34">
        <f t="shared" si="10"/>
        <v>442.21279544492972</v>
      </c>
      <c r="B54" s="35">
        <f t="shared" si="9"/>
        <v>2777096.3553941585</v>
      </c>
      <c r="C54" s="36">
        <f t="shared" si="11"/>
        <v>1.0536632942943169</v>
      </c>
      <c r="D54" s="36">
        <f t="shared" si="12"/>
        <v>1.0561806006580989</v>
      </c>
      <c r="E54" s="36">
        <f t="shared" si="13"/>
        <v>1.0581510280465978</v>
      </c>
      <c r="F54" s="36">
        <f t="shared" si="14"/>
        <v>1.0595652473804855</v>
      </c>
      <c r="G54" s="36">
        <f t="shared" si="15"/>
        <v>1.0604165055906416</v>
      </c>
      <c r="H54" s="35"/>
      <c r="I54" s="86">
        <f t="shared" si="16"/>
        <v>5.3663294294316932E-2</v>
      </c>
      <c r="J54" s="86">
        <f t="shared" si="17"/>
        <v>10</v>
      </c>
      <c r="K54" s="86">
        <f t="shared" si="18"/>
        <v>10</v>
      </c>
      <c r="L54" s="86">
        <f t="shared" si="19"/>
        <v>10</v>
      </c>
    </row>
    <row r="55" spans="1:12">
      <c r="A55" s="34">
        <f t="shared" si="10"/>
        <v>450.43414512754219</v>
      </c>
      <c r="B55" s="35">
        <f t="shared" si="9"/>
        <v>2828726.431400965</v>
      </c>
      <c r="C55" s="36">
        <f t="shared" si="11"/>
        <v>1.0480648496185481</v>
      </c>
      <c r="D55" s="36">
        <f t="shared" si="12"/>
        <v>1.0501067863094438</v>
      </c>
      <c r="E55" s="36">
        <f t="shared" si="13"/>
        <v>1.0517032368422243</v>
      </c>
      <c r="F55" s="36">
        <f t="shared" si="14"/>
        <v>1.0528480268370466</v>
      </c>
      <c r="G55" s="36">
        <f t="shared" si="15"/>
        <v>1.053536697848986</v>
      </c>
      <c r="H55" s="35"/>
      <c r="I55" s="86">
        <f t="shared" si="16"/>
        <v>4.8064849618548067E-2</v>
      </c>
      <c r="J55" s="86">
        <f t="shared" si="17"/>
        <v>10</v>
      </c>
      <c r="K55" s="86">
        <f t="shared" si="18"/>
        <v>10</v>
      </c>
      <c r="L55" s="86">
        <f t="shared" si="19"/>
        <v>10</v>
      </c>
    </row>
    <row r="56" spans="1:12">
      <c r="A56" s="34">
        <f t="shared" si="10"/>
        <v>458.80834111243274</v>
      </c>
      <c r="B56" s="35">
        <f t="shared" si="9"/>
        <v>2881316.3821860775</v>
      </c>
      <c r="C56" s="36">
        <f t="shared" si="11"/>
        <v>1.0426367271774633</v>
      </c>
      <c r="D56" s="36">
        <f t="shared" si="12"/>
        <v>1.0442613712650026</v>
      </c>
      <c r="E56" s="36">
        <f t="shared" si="13"/>
        <v>1.0455302472861172</v>
      </c>
      <c r="F56" s="36">
        <f t="shared" si="14"/>
        <v>1.0464394244395074</v>
      </c>
      <c r="G56" s="36">
        <f t="shared" si="15"/>
        <v>1.0469860705265714</v>
      </c>
      <c r="H56" s="35"/>
      <c r="I56" s="86">
        <f t="shared" si="16"/>
        <v>4.2636727177463252E-2</v>
      </c>
      <c r="J56" s="86">
        <f t="shared" si="17"/>
        <v>10</v>
      </c>
      <c r="K56" s="86">
        <f t="shared" si="18"/>
        <v>10</v>
      </c>
      <c r="L56" s="86">
        <f t="shared" si="19"/>
        <v>10</v>
      </c>
    </row>
    <row r="57" spans="1:12">
      <c r="A57" s="34">
        <f t="shared" si="10"/>
        <v>467.3382250245196</v>
      </c>
      <c r="B57" s="35">
        <f t="shared" si="9"/>
        <v>2934884.0531539833</v>
      </c>
      <c r="C57" s="36">
        <f t="shared" si="11"/>
        <v>1.0373700789061038</v>
      </c>
      <c r="D57" s="36">
        <f t="shared" si="12"/>
        <v>1.0386319831795245</v>
      </c>
      <c r="E57" s="36">
        <f t="shared" si="13"/>
        <v>1.0396166543877103</v>
      </c>
      <c r="F57" s="36">
        <f t="shared" si="14"/>
        <v>1.0403217080630276</v>
      </c>
      <c r="G57" s="36">
        <f t="shared" si="15"/>
        <v>1.0407454294384615</v>
      </c>
      <c r="H57" s="35"/>
      <c r="I57" s="86">
        <f t="shared" si="16"/>
        <v>3.7370078906103776E-2</v>
      </c>
      <c r="J57" s="86">
        <f t="shared" si="17"/>
        <v>10</v>
      </c>
      <c r="K57" s="86">
        <f t="shared" si="18"/>
        <v>10</v>
      </c>
      <c r="L57" s="86">
        <f t="shared" si="19"/>
        <v>10</v>
      </c>
    </row>
    <row r="58" spans="1:12">
      <c r="A58" s="34">
        <f t="shared" si="10"/>
        <v>476.02669131847261</v>
      </c>
      <c r="B58" s="35">
        <f t="shared" si="9"/>
        <v>2989447.6214800081</v>
      </c>
      <c r="C58" s="36">
        <f t="shared" si="11"/>
        <v>1.0322563440497876</v>
      </c>
      <c r="D58" s="36">
        <f t="shared" si="12"/>
        <v>1.0332068793779638</v>
      </c>
      <c r="E58" s="36">
        <f t="shared" si="13"/>
        <v>1.0339480027654038</v>
      </c>
      <c r="F58" s="36">
        <f t="shared" si="14"/>
        <v>1.0344783541099349</v>
      </c>
      <c r="G58" s="36">
        <f t="shared" si="15"/>
        <v>1.0347969569186399</v>
      </c>
      <c r="H58" s="35"/>
      <c r="I58" s="86">
        <f t="shared" si="16"/>
        <v>3.2256344049787611E-2</v>
      </c>
      <c r="J58" s="86">
        <f t="shared" si="17"/>
        <v>10</v>
      </c>
      <c r="K58" s="86">
        <f t="shared" si="18"/>
        <v>10</v>
      </c>
      <c r="L58" s="86">
        <f t="shared" si="19"/>
        <v>10</v>
      </c>
    </row>
    <row r="59" spans="1:12">
      <c r="A59" s="34">
        <f t="shared" si="10"/>
        <v>484.87668826089163</v>
      </c>
      <c r="B59" s="35">
        <f t="shared" si="9"/>
        <v>3045025.6022783993</v>
      </c>
      <c r="C59" s="36">
        <f t="shared" si="11"/>
        <v>1.0272872440875329</v>
      </c>
      <c r="D59" s="36">
        <f t="shared" si="12"/>
        <v>1.0279749083507084</v>
      </c>
      <c r="E59" s="36">
        <f t="shared" si="13"/>
        <v>1.0285107141162007</v>
      </c>
      <c r="F59" s="36">
        <f t="shared" si="14"/>
        <v>1.0288939458821742</v>
      </c>
      <c r="G59" s="36">
        <f t="shared" si="15"/>
        <v>1.0291240906693258</v>
      </c>
      <c r="H59" s="35"/>
      <c r="I59" s="86">
        <f t="shared" si="16"/>
        <v>2.7287244087532914E-2</v>
      </c>
      <c r="J59" s="86">
        <f t="shared" si="17"/>
        <v>10</v>
      </c>
      <c r="K59" s="86">
        <f t="shared" si="18"/>
        <v>10</v>
      </c>
      <c r="L59" s="86">
        <f t="shared" si="19"/>
        <v>10</v>
      </c>
    </row>
    <row r="60" spans="1:12">
      <c r="A60" s="34">
        <f t="shared" si="10"/>
        <v>493.89121893074491</v>
      </c>
      <c r="B60" s="35">
        <f t="shared" si="9"/>
        <v>3101636.854885078</v>
      </c>
      <c r="C60" s="36">
        <f t="shared" si="11"/>
        <v>1.0224547762281655</v>
      </c>
      <c r="D60" s="36">
        <f t="shared" si="12"/>
        <v>1.0229254733322501</v>
      </c>
      <c r="E60" s="36">
        <f t="shared" si="13"/>
        <v>1.0232920208484917</v>
      </c>
      <c r="F60" s="36">
        <f t="shared" si="14"/>
        <v>1.0235540818823503</v>
      </c>
      <c r="G60" s="36">
        <f t="shared" si="15"/>
        <v>1.0237114151780984</v>
      </c>
      <c r="H60" s="35"/>
      <c r="I60" s="86">
        <f t="shared" si="16"/>
        <v>2.2454776228165496E-2</v>
      </c>
      <c r="J60" s="86">
        <f t="shared" si="17"/>
        <v>10</v>
      </c>
      <c r="K60" s="86">
        <f t="shared" si="18"/>
        <v>10</v>
      </c>
      <c r="L60" s="86">
        <f t="shared" si="19"/>
        <v>10</v>
      </c>
    </row>
    <row r="61" spans="1:12">
      <c r="A61" s="34">
        <f t="shared" si="10"/>
        <v>503.07334223840718</v>
      </c>
      <c r="B61" s="35">
        <f t="shared" si="9"/>
        <v>3159300.589257197</v>
      </c>
      <c r="C61" s="36">
        <f t="shared" si="11"/>
        <v>1.0177512058352369</v>
      </c>
      <c r="D61" s="36">
        <f t="shared" si="12"/>
        <v>1.0180484979250299</v>
      </c>
      <c r="E61" s="36">
        <f t="shared" si="13"/>
        <v>1.0182799053065386</v>
      </c>
      <c r="F61" s="36">
        <f t="shared" si="14"/>
        <v>1.0184452929390961</v>
      </c>
      <c r="G61" s="36">
        <f t="shared" si="15"/>
        <v>1.0185445642083377</v>
      </c>
      <c r="H61" s="35"/>
      <c r="I61" s="86">
        <f t="shared" si="16"/>
        <v>1.7751205835236927E-2</v>
      </c>
      <c r="J61" s="86">
        <f t="shared" si="17"/>
        <v>10</v>
      </c>
      <c r="K61" s="86">
        <f t="shared" si="18"/>
        <v>10</v>
      </c>
      <c r="L61" s="86">
        <f t="shared" si="19"/>
        <v>10</v>
      </c>
    </row>
    <row r="62" spans="1:12">
      <c r="A62" s="34">
        <f t="shared" si="10"/>
        <v>512.4261739636429</v>
      </c>
      <c r="B62" s="35">
        <f t="shared" si="9"/>
        <v>3218036.3724916773</v>
      </c>
      <c r="C62" s="36">
        <f t="shared" si="11"/>
        <v>1.0131690580732651</v>
      </c>
      <c r="D62" s="36">
        <f t="shared" si="12"/>
        <v>1.0133343937104919</v>
      </c>
      <c r="E62" s="36">
        <f t="shared" si="13"/>
        <v>1.0134630440695762</v>
      </c>
      <c r="F62" s="36">
        <f t="shared" si="14"/>
        <v>1.0135549671886261</v>
      </c>
      <c r="G62" s="36">
        <f t="shared" si="15"/>
        <v>1.0136101330676666</v>
      </c>
      <c r="H62" s="35"/>
      <c r="I62" s="86">
        <f t="shared" si="16"/>
        <v>1.3169058073265072E-2</v>
      </c>
      <c r="J62" s="86">
        <f t="shared" si="17"/>
        <v>10</v>
      </c>
      <c r="K62" s="86">
        <f t="shared" si="18"/>
        <v>10</v>
      </c>
      <c r="L62" s="86">
        <f t="shared" si="19"/>
        <v>10</v>
      </c>
    </row>
    <row r="63" spans="1:12">
      <c r="A63" s="34">
        <f t="shared" si="10"/>
        <v>521.95288781288741</v>
      </c>
      <c r="B63" s="35">
        <f t="shared" si="9"/>
        <v>3277864.1354649328</v>
      </c>
      <c r="C63" s="36">
        <f t="shared" si="11"/>
        <v>1.0087011090149594</v>
      </c>
      <c r="D63" s="36">
        <f t="shared" si="12"/>
        <v>1.0087740297758343</v>
      </c>
      <c r="E63" s="36">
        <f t="shared" si="13"/>
        <v>1.0088307568580939</v>
      </c>
      <c r="F63" s="36">
        <f t="shared" si="14"/>
        <v>1.008871282062201</v>
      </c>
      <c r="G63" s="36">
        <f t="shared" si="15"/>
        <v>1.0088955995289908</v>
      </c>
      <c r="H63" s="35"/>
      <c r="I63" s="86">
        <f t="shared" si="16"/>
        <v>8.7011090149593517E-3</v>
      </c>
      <c r="J63" s="86">
        <f t="shared" si="17"/>
        <v>10</v>
      </c>
      <c r="K63" s="86">
        <f t="shared" si="18"/>
        <v>10</v>
      </c>
      <c r="L63" s="86">
        <f t="shared" si="19"/>
        <v>10</v>
      </c>
    </row>
    <row r="64" spans="1:12">
      <c r="A64" s="34">
        <f t="shared" si="10"/>
        <v>531.65671649618378</v>
      </c>
      <c r="B64" s="35">
        <f t="shared" si="9"/>
        <v>3338804.1795960343</v>
      </c>
      <c r="C64" s="36">
        <f t="shared" si="11"/>
        <v>1.0043403764051479</v>
      </c>
      <c r="D64" s="36">
        <f t="shared" si="12"/>
        <v>1.0043587040760429</v>
      </c>
      <c r="E64" s="36">
        <f t="shared" si="13"/>
        <v>1.0043729596248823</v>
      </c>
      <c r="F64" s="36">
        <f t="shared" si="14"/>
        <v>1.004383142531418</v>
      </c>
      <c r="G64" s="36">
        <f t="shared" si="15"/>
        <v>1.004389252424007</v>
      </c>
      <c r="H64" s="35"/>
      <c r="I64" s="86">
        <f t="shared" si="16"/>
        <v>4.3403764051479499E-3</v>
      </c>
      <c r="J64" s="86">
        <f t="shared" si="17"/>
        <v>10</v>
      </c>
      <c r="K64" s="86">
        <f t="shared" si="18"/>
        <v>10</v>
      </c>
      <c r="L64" s="86">
        <f t="shared" si="19"/>
        <v>10</v>
      </c>
    </row>
    <row r="65" spans="1:12">
      <c r="A65" s="34">
        <f t="shared" si="10"/>
        <v>541.54095282414187</v>
      </c>
      <c r="B65" s="35">
        <f t="shared" si="9"/>
        <v>3400877.1837356109</v>
      </c>
      <c r="C65" s="36">
        <f t="shared" si="11"/>
        <v>1.0000801102406491</v>
      </c>
      <c r="D65" s="36">
        <f t="shared" si="12"/>
        <v>1.0000801165455049</v>
      </c>
      <c r="E65" s="36">
        <f t="shared" si="13"/>
        <v>1.000080121449282</v>
      </c>
      <c r="F65" s="36">
        <f t="shared" si="14"/>
        <v>1.0000801249519797</v>
      </c>
      <c r="G65" s="36">
        <f t="shared" si="15"/>
        <v>1.0000801270535984</v>
      </c>
      <c r="H65" s="35"/>
      <c r="I65" s="86">
        <f t="shared" si="16"/>
        <v>8.0110240649133857E-5</v>
      </c>
      <c r="J65" s="86">
        <f t="shared" si="17"/>
        <v>8.0110240649133857E-5</v>
      </c>
      <c r="K65" s="86">
        <f t="shared" si="18"/>
        <v>10</v>
      </c>
      <c r="L65" s="86">
        <f t="shared" si="19"/>
        <v>10</v>
      </c>
    </row>
    <row r="66" spans="1:12">
      <c r="A66" s="34">
        <f t="shared" si="10"/>
        <v>551.60895082529169</v>
      </c>
      <c r="B66" s="35">
        <f t="shared" si="9"/>
        <v>3464104.2111828318</v>
      </c>
      <c r="C66" s="36">
        <f t="shared" si="11"/>
        <v>0.99591378329513236</v>
      </c>
      <c r="D66" s="36">
        <f t="shared" si="12"/>
        <v>0.99593034387096124</v>
      </c>
      <c r="E66" s="36">
        <f t="shared" si="13"/>
        <v>0.99594322488999809</v>
      </c>
      <c r="F66" s="36">
        <f t="shared" si="14"/>
        <v>0.995952425923885</v>
      </c>
      <c r="G66" s="36">
        <f t="shared" si="15"/>
        <v>0.99595794666662407</v>
      </c>
      <c r="H66" s="35"/>
      <c r="I66" s="86">
        <f t="shared" si="16"/>
        <v>10</v>
      </c>
      <c r="J66" s="86">
        <f t="shared" si="17"/>
        <v>10</v>
      </c>
      <c r="K66" s="86">
        <f t="shared" si="18"/>
        <v>10</v>
      </c>
      <c r="L66" s="86">
        <f t="shared" si="19"/>
        <v>10</v>
      </c>
    </row>
    <row r="67" spans="1:12">
      <c r="A67" s="34">
        <f t="shared" si="10"/>
        <v>561.86412688420899</v>
      </c>
      <c r="B67" s="35">
        <f t="shared" si="9"/>
        <v>3528506.7168328324</v>
      </c>
      <c r="C67" s="36">
        <f t="shared" si="11"/>
        <v>0.99183508169296275</v>
      </c>
      <c r="D67" s="36">
        <f t="shared" si="12"/>
        <v>0.99190181583704984</v>
      </c>
      <c r="E67" s="36">
        <f t="shared" si="13"/>
        <v>0.99195372948517591</v>
      </c>
      <c r="F67" s="36">
        <f t="shared" si="14"/>
        <v>0.9919908156532703</v>
      </c>
      <c r="G67" s="36">
        <f t="shared" si="15"/>
        <v>0.99201306935084421</v>
      </c>
      <c r="H67" s="35"/>
      <c r="I67" s="86">
        <f t="shared" si="16"/>
        <v>10</v>
      </c>
      <c r="J67" s="86">
        <f t="shared" si="17"/>
        <v>10</v>
      </c>
      <c r="K67" s="86">
        <f t="shared" si="18"/>
        <v>10</v>
      </c>
      <c r="L67" s="86">
        <f t="shared" si="19"/>
        <v>10</v>
      </c>
    </row>
    <row r="68" spans="1:12">
      <c r="A68" s="34">
        <f t="shared" si="10"/>
        <v>572.30996090080089</v>
      </c>
      <c r="B68" s="35">
        <f t="shared" si="9"/>
        <v>3594106.5544570298</v>
      </c>
      <c r="C68" s="36">
        <f t="shared" si="11"/>
        <v>0.98783789561537017</v>
      </c>
      <c r="D68" s="36">
        <f t="shared" si="12"/>
        <v>0.98798729315674438</v>
      </c>
      <c r="E68" s="36">
        <f t="shared" si="13"/>
        <v>0.98810353811853524</v>
      </c>
      <c r="F68" s="36">
        <f t="shared" si="14"/>
        <v>0.98818659535997677</v>
      </c>
      <c r="G68" s="36">
        <f t="shared" si="15"/>
        <v>0.98823643975941666</v>
      </c>
      <c r="H68" s="35"/>
      <c r="I68" s="86">
        <f t="shared" si="16"/>
        <v>10</v>
      </c>
      <c r="J68" s="86">
        <f t="shared" si="17"/>
        <v>10</v>
      </c>
      <c r="K68" s="86">
        <f t="shared" si="18"/>
        <v>10</v>
      </c>
      <c r="L68" s="86">
        <f t="shared" si="19"/>
        <v>10</v>
      </c>
    </row>
    <row r="69" spans="1:12">
      <c r="A69" s="34">
        <f t="shared" si="10"/>
        <v>582.94999747114412</v>
      </c>
      <c r="B69" s="35">
        <f t="shared" si="9"/>
        <v>3660925.9841187852</v>
      </c>
      <c r="C69" s="36">
        <f t="shared" si="11"/>
        <v>0.98391631020520876</v>
      </c>
      <c r="D69" s="36">
        <f t="shared" si="12"/>
        <v>0.98417984670114134</v>
      </c>
      <c r="E69" s="36">
        <f t="shared" si="13"/>
        <v>0.98438496599745418</v>
      </c>
      <c r="F69" s="36">
        <f t="shared" si="14"/>
        <v>0.98453155832633132</v>
      </c>
      <c r="G69" s="36">
        <f t="shared" si="15"/>
        <v>0.98461954516537398</v>
      </c>
      <c r="H69" s="35"/>
      <c r="I69" s="86">
        <f t="shared" si="16"/>
        <v>10</v>
      </c>
      <c r="J69" s="86">
        <f t="shared" si="17"/>
        <v>10</v>
      </c>
      <c r="K69" s="86">
        <f t="shared" si="18"/>
        <v>10</v>
      </c>
      <c r="L69" s="86">
        <f t="shared" si="19"/>
        <v>10</v>
      </c>
    </row>
    <row r="70" spans="1:12">
      <c r="A70" s="34">
        <f t="shared" si="10"/>
        <v>593.78784709027661</v>
      </c>
      <c r="B70" s="35">
        <f t="shared" si="9"/>
        <v>3728987.6797269373</v>
      </c>
      <c r="C70" s="36">
        <f t="shared" si="11"/>
        <v>0.98006459672253321</v>
      </c>
      <c r="D70" s="36">
        <f t="shared" si="12"/>
        <v>0.98047283804599428</v>
      </c>
      <c r="E70" s="36">
        <f t="shared" si="13"/>
        <v>0.98079071201333612</v>
      </c>
      <c r="F70" s="36">
        <f t="shared" si="14"/>
        <v>0.98101795422771132</v>
      </c>
      <c r="G70" s="36">
        <f t="shared" si="15"/>
        <v>0.9811543753963422</v>
      </c>
      <c r="H70" s="35"/>
      <c r="I70" s="86">
        <f t="shared" si="16"/>
        <v>10</v>
      </c>
      <c r="J70" s="86">
        <f t="shared" si="17"/>
        <v>10</v>
      </c>
      <c r="K70" s="86">
        <f t="shared" si="18"/>
        <v>10</v>
      </c>
      <c r="L70" s="86">
        <f t="shared" si="19"/>
        <v>10</v>
      </c>
    </row>
    <row r="71" spans="1:12">
      <c r="A71" s="34">
        <f t="shared" si="10"/>
        <v>604.82718737735058</v>
      </c>
      <c r="B71" s="35">
        <f t="shared" si="9"/>
        <v>3798314.7367297616</v>
      </c>
      <c r="C71" s="36">
        <f t="shared" si="11"/>
        <v>0.97627720399167583</v>
      </c>
      <c r="D71" s="36">
        <f t="shared" si="12"/>
        <v>0.97685990125588029</v>
      </c>
      <c r="E71" s="36">
        <f t="shared" si="13"/>
        <v>0.97731383227657587</v>
      </c>
      <c r="F71" s="36">
        <f t="shared" si="14"/>
        <v>0.97763845642502256</v>
      </c>
      <c r="G71" s="36">
        <f t="shared" si="15"/>
        <v>0.97783338625379601</v>
      </c>
      <c r="H71" s="35"/>
      <c r="I71" s="86">
        <f t="shared" si="16"/>
        <v>10</v>
      </c>
      <c r="J71" s="86">
        <f t="shared" si="17"/>
        <v>10</v>
      </c>
      <c r="K71" s="86">
        <f t="shared" si="18"/>
        <v>10</v>
      </c>
      <c r="L71" s="86">
        <f t="shared" si="19"/>
        <v>10</v>
      </c>
    </row>
    <row r="72" spans="1:12">
      <c r="A72" s="34">
        <f t="shared" si="10"/>
        <v>616.071764323563</v>
      </c>
      <c r="B72" s="35">
        <f t="shared" si="9"/>
        <v>3868930.6799519756</v>
      </c>
      <c r="C72" s="36">
        <f t="shared" ref="C72:C103" si="20">(B72/wo)^2*SQRT(Ma*(Ma-1))/SQRT((1-B72^2/wp^2)^2+(B72/wo)^2*(1-B72^2/wo^2)^2*(IF(answer,Ma,Ma-1)*Q)^2)/IF(answer,1,MC)</f>
        <v>0.97254875017107068</v>
      </c>
      <c r="D72" s="36">
        <f t="shared" ref="D72:D103" si="21">(B72/wo)^2*SQRT(Ma*(Ma-1))/SQRT((1-B72^2/wp^2)^2+(B72/wo)^2*(1-B72^2/wo^2)^2*(IF(answer,Ma,Ma-1)*(Q*0.8))^2)/IF(answer,1,MC)</f>
        <v>0.9733349258307411</v>
      </c>
      <c r="E72" s="36">
        <f t="shared" ref="E72:E103" si="22">(B72/wo)^2*SQRT(Ma*(Ma-1))/SQRT((1-B72^2/wp^2)^2+(B72/wo)^2*(1-B72^2/wo^2)^2*(IF(answer,Ma,Ma-1)*(Q*0.6))^2)/IF(answer,1,MC)</f>
        <v>0.97394771563828153</v>
      </c>
      <c r="F72" s="36">
        <f t="shared" ref="F72:F103" si="23">(B72/wo)^2*SQRT(Ma*(Ma-1))/SQRT((1-B72^2/wp^2)^2+(B72/wo)^2*(1-B72^2/wo^2)^2*(IF(answer,Ma,Ma-1)*(Q*0.4))^2)/IF(answer,1,MC)</f>
        <v>0.97438613193400203</v>
      </c>
      <c r="G72" s="36">
        <f t="shared" ref="G72:G103" si="24">(B72/wo)^2*SQRT(Ma*(Ma-1))/SQRT((1-B72^2/wp^2)^2+(B72/wo)^2*(1-B72^2/wo^2)^2*(IF(answer,Ma,Ma-1)*(Q*0.2))^2)/IF(answer,1,MC)</f>
        <v>0.97464946606649727</v>
      </c>
      <c r="H72" s="35"/>
      <c r="I72" s="86">
        <f t="shared" ref="I72:I103" si="25">IF(C72&gt;=M_min, C72-M_min, 10)</f>
        <v>10</v>
      </c>
      <c r="J72" s="86">
        <f t="shared" ref="J72:J103" si="26">IF(I72&lt;&gt;10,IF(I71=10, I72, IF(I73=10, I72, 10)),10)</f>
        <v>10</v>
      </c>
      <c r="K72" s="86">
        <f t="shared" ref="K72:K103" si="27">IF(C72&gt;=M_max, C72-M_max, 10)</f>
        <v>10</v>
      </c>
      <c r="L72" s="86">
        <f t="shared" ref="L72:L103" si="28">IF(K72&lt;&gt;10, IF(K71=10, K72, IF(K73=10,K72,10)),10)</f>
        <v>10</v>
      </c>
    </row>
    <row r="73" spans="1:12">
      <c r="A73" s="34">
        <f t="shared" si="10"/>
        <v>627.5253935632868</v>
      </c>
      <c r="B73" s="35">
        <f t="shared" ref="B73:B110" si="29">2000*3.14*A73</f>
        <v>3940859.4715774413</v>
      </c>
      <c r="C73" s="36">
        <f t="shared" si="20"/>
        <v>0.96887401486934288</v>
      </c>
      <c r="D73" s="36">
        <f t="shared" si="21"/>
        <v>0.96989204074355673</v>
      </c>
      <c r="E73" s="36">
        <f t="shared" si="22"/>
        <v>0.97068606102872546</v>
      </c>
      <c r="F73" s="36">
        <f t="shared" si="23"/>
        <v>0.97125441381687527</v>
      </c>
      <c r="G73" s="36">
        <f t="shared" si="24"/>
        <v>0.97159590506734661</v>
      </c>
      <c r="H73" s="35"/>
      <c r="I73" s="86">
        <f t="shared" si="25"/>
        <v>10</v>
      </c>
      <c r="J73" s="86">
        <f t="shared" si="26"/>
        <v>10</v>
      </c>
      <c r="K73" s="86">
        <f t="shared" si="27"/>
        <v>10</v>
      </c>
      <c r="L73" s="86">
        <f t="shared" si="28"/>
        <v>10</v>
      </c>
    </row>
    <row r="74" spans="1:12">
      <c r="A74" s="34">
        <f t="shared" ref="A74:A133" si="30">A73*10^0.008</f>
        <v>639.19196166883432</v>
      </c>
      <c r="B74" s="35">
        <f t="shared" si="29"/>
        <v>4014125.5192802795</v>
      </c>
      <c r="C74" s="36">
        <f t="shared" si="20"/>
        <v>0.96524793162490397</v>
      </c>
      <c r="D74" s="36">
        <f t="shared" si="21"/>
        <v>0.96652559950205419</v>
      </c>
      <c r="E74" s="36">
        <f t="shared" si="22"/>
        <v>0.96752285645859504</v>
      </c>
      <c r="F74" s="36">
        <f t="shared" si="23"/>
        <v>0.96823707576891438</v>
      </c>
      <c r="G74" s="36">
        <f t="shared" si="24"/>
        <v>0.96866636731751088</v>
      </c>
      <c r="H74" s="35"/>
      <c r="I74" s="86">
        <f t="shared" si="25"/>
        <v>10</v>
      </c>
      <c r="J74" s="86">
        <f t="shared" si="26"/>
        <v>10</v>
      </c>
      <c r="K74" s="86">
        <f t="shared" si="27"/>
        <v>10</v>
      </c>
      <c r="L74" s="86">
        <f t="shared" si="28"/>
        <v>10</v>
      </c>
    </row>
    <row r="75" spans="1:12">
      <c r="A75" s="34">
        <f t="shared" si="30"/>
        <v>651.07542746929187</v>
      </c>
      <c r="B75" s="35">
        <f t="shared" si="29"/>
        <v>4088753.684507153</v>
      </c>
      <c r="C75" s="36">
        <f t="shared" si="20"/>
        <v>0.96166558076121833</v>
      </c>
      <c r="D75" s="36">
        <f t="shared" si="21"/>
        <v>0.96323016617149271</v>
      </c>
      <c r="E75" s="36">
        <f t="shared" si="22"/>
        <v>0.96445235954360575</v>
      </c>
      <c r="F75" s="36">
        <f t="shared" si="23"/>
        <v>0.96532820869630254</v>
      </c>
      <c r="G75" s="36">
        <f t="shared" si="24"/>
        <v>0.96585486493205908</v>
      </c>
      <c r="H75" s="35"/>
      <c r="I75" s="86">
        <f t="shared" si="25"/>
        <v>10</v>
      </c>
      <c r="J75" s="86">
        <f t="shared" si="26"/>
        <v>10</v>
      </c>
      <c r="K75" s="86">
        <f t="shared" si="27"/>
        <v>10</v>
      </c>
      <c r="L75" s="86">
        <f t="shared" si="28"/>
        <v>10</v>
      </c>
    </row>
    <row r="76" spans="1:12">
      <c r="A76" s="34">
        <f t="shared" si="30"/>
        <v>663.17982339387345</v>
      </c>
      <c r="B76" s="35">
        <f t="shared" si="29"/>
        <v>4164769.290913525</v>
      </c>
      <c r="C76" s="36">
        <f t="shared" si="20"/>
        <v>0.95812218262578719</v>
      </c>
      <c r="D76" s="36">
        <f t="shared" si="21"/>
        <v>0.96000050229963152</v>
      </c>
      <c r="E76" s="36">
        <f t="shared" si="22"/>
        <v>0.96146907942608328</v>
      </c>
      <c r="F76" s="36">
        <f t="shared" si="23"/>
        <v>0.96252219910281378</v>
      </c>
      <c r="G76" s="36">
        <f t="shared" si="24"/>
        <v>0.9631557343879843</v>
      </c>
      <c r="H76" s="35"/>
      <c r="I76" s="86">
        <f t="shared" si="25"/>
        <v>10</v>
      </c>
      <c r="J76" s="86">
        <f t="shared" si="26"/>
        <v>10</v>
      </c>
      <c r="K76" s="86">
        <f t="shared" si="27"/>
        <v>10</v>
      </c>
      <c r="L76" s="86">
        <f t="shared" si="28"/>
        <v>10</v>
      </c>
    </row>
    <row r="77" spans="1:12">
      <c r="A77" s="34">
        <f t="shared" si="30"/>
        <v>675.50925684024969</v>
      </c>
      <c r="B77" s="35">
        <f t="shared" si="29"/>
        <v>4242198.1329567684</v>
      </c>
      <c r="C77" s="36">
        <f t="shared" si="20"/>
        <v>0.95461309121761106</v>
      </c>
      <c r="D77" s="36">
        <f t="shared" si="21"/>
        <v>0.95683155468896852</v>
      </c>
      <c r="E77" s="36">
        <f t="shared" si="22"/>
        <v>0.95856775997892973</v>
      </c>
      <c r="F77" s="36">
        <f t="shared" si="23"/>
        <v>0.9598137091215222</v>
      </c>
      <c r="G77" s="36">
        <f t="shared" si="24"/>
        <v>0.96056361471895557</v>
      </c>
      <c r="H77" s="35"/>
      <c r="I77" s="86">
        <f t="shared" si="25"/>
        <v>10</v>
      </c>
      <c r="J77" s="86">
        <f t="shared" si="26"/>
        <v>10</v>
      </c>
      <c r="K77" s="86">
        <f t="shared" si="27"/>
        <v>10</v>
      </c>
      <c r="L77" s="86">
        <f t="shared" si="28"/>
        <v>10</v>
      </c>
    </row>
    <row r="78" spans="1:12">
      <c r="A78" s="34">
        <f t="shared" si="30"/>
        <v>688.06791156831491</v>
      </c>
      <c r="B78" s="35">
        <f t="shared" si="29"/>
        <v>4321066.4846490175</v>
      </c>
      <c r="C78" s="36">
        <f t="shared" si="20"/>
        <v>0.95113378820525707</v>
      </c>
      <c r="D78" s="36">
        <f t="shared" si="21"/>
        <v>0.95371844396517191</v>
      </c>
      <c r="E78" s="36">
        <f t="shared" si="22"/>
        <v>0.95574336418800865</v>
      </c>
      <c r="F78" s="36">
        <f t="shared" si="23"/>
        <v>0.95719765804435286</v>
      </c>
      <c r="G78" s="36">
        <f t="shared" si="24"/>
        <v>0.95807342742180301</v>
      </c>
      <c r="H78" s="35"/>
      <c r="I78" s="86">
        <f t="shared" si="25"/>
        <v>10</v>
      </c>
      <c r="J78" s="86">
        <f t="shared" si="26"/>
        <v>10</v>
      </c>
      <c r="K78" s="86">
        <f t="shared" si="27"/>
        <v>10</v>
      </c>
      <c r="L78" s="86">
        <f t="shared" si="28"/>
        <v>10</v>
      </c>
    </row>
    <row r="79" spans="1:12">
      <c r="A79" s="34">
        <f t="shared" si="30"/>
        <v>700.8600491198672</v>
      </c>
      <c r="B79" s="35">
        <f t="shared" si="29"/>
        <v>4401401.1084727664</v>
      </c>
      <c r="C79" s="36">
        <f t="shared" si="20"/>
        <v>0.94767987733557502</v>
      </c>
      <c r="D79" s="36">
        <f t="shared" si="21"/>
        <v>0.95065645389430908</v>
      </c>
      <c r="E79" s="36">
        <f t="shared" si="22"/>
        <v>0.95299105961860631</v>
      </c>
      <c r="F79" s="36">
        <f t="shared" si="23"/>
        <v>0.95466920521702703</v>
      </c>
      <c r="G79" s="36">
        <f t="shared" si="24"/>
        <v>0.95568035791800121</v>
      </c>
      <c r="H79" s="35"/>
      <c r="I79" s="86">
        <f t="shared" si="25"/>
        <v>10</v>
      </c>
      <c r="J79" s="86">
        <f t="shared" si="26"/>
        <v>10</v>
      </c>
      <c r="K79" s="86">
        <f t="shared" si="27"/>
        <v>10</v>
      </c>
      <c r="L79" s="86">
        <f t="shared" si="28"/>
        <v>10</v>
      </c>
    </row>
    <row r="80" spans="1:12">
      <c r="A80" s="34">
        <f t="shared" si="30"/>
        <v>713.89001026468202</v>
      </c>
      <c r="B80" s="35">
        <f t="shared" si="29"/>
        <v>4483229.2644622028</v>
      </c>
      <c r="C80" s="36">
        <f t="shared" si="20"/>
        <v>0.94424707923145923</v>
      </c>
      <c r="D80" s="36">
        <f t="shared" si="21"/>
        <v>0.94764102140498496</v>
      </c>
      <c r="E80" s="36">
        <f t="shared" si="22"/>
        <v>0.95030620488030493</v>
      </c>
      <c r="F80" s="36">
        <f t="shared" si="23"/>
        <v>0.95222373418009254</v>
      </c>
      <c r="G80" s="36">
        <f t="shared" si="24"/>
        <v>0.95337983842954011</v>
      </c>
      <c r="H80" s="35"/>
      <c r="I80" s="86">
        <f t="shared" si="25"/>
        <v>10</v>
      </c>
      <c r="J80" s="86">
        <f t="shared" si="26"/>
        <v>10</v>
      </c>
      <c r="K80" s="86">
        <f t="shared" si="27"/>
        <v>10</v>
      </c>
      <c r="L80" s="86">
        <f t="shared" si="28"/>
        <v>10</v>
      </c>
    </row>
    <row r="81" spans="1:12">
      <c r="A81" s="34">
        <f t="shared" si="30"/>
        <v>727.16221647347015</v>
      </c>
      <c r="B81" s="35">
        <f t="shared" si="29"/>
        <v>4566578.7194533926</v>
      </c>
      <c r="C81" s="36">
        <f t="shared" si="20"/>
        <v>0.94083122657575458</v>
      </c>
      <c r="D81" s="36">
        <f t="shared" si="21"/>
        <v>0.94466772727482307</v>
      </c>
      <c r="E81" s="36">
        <f t="shared" si="22"/>
        <v>0.94768433701246335</v>
      </c>
      <c r="F81" s="36">
        <f t="shared" si="23"/>
        <v>0.94985683794840825</v>
      </c>
      <c r="G81" s="36">
        <f t="shared" si="24"/>
        <v>0.95116753214287708</v>
      </c>
      <c r="H81" s="35"/>
      <c r="I81" s="86">
        <f t="shared" si="25"/>
        <v>10</v>
      </c>
      <c r="J81" s="86">
        <f t="shared" si="26"/>
        <v>10</v>
      </c>
      <c r="K81" s="86">
        <f t="shared" si="27"/>
        <v>10</v>
      </c>
      <c r="L81" s="86">
        <f t="shared" si="28"/>
        <v>10</v>
      </c>
    </row>
    <row r="82" spans="1:12">
      <c r="A82" s="34">
        <f t="shared" si="30"/>
        <v>740.68117141822017</v>
      </c>
      <c r="B82" s="35">
        <f t="shared" si="29"/>
        <v>4651477.7565064225</v>
      </c>
      <c r="C82" s="36">
        <f t="shared" si="20"/>
        <v>0.93742825967740451</v>
      </c>
      <c r="D82" s="36">
        <f t="shared" si="21"/>
        <v>0.94173228744387427</v>
      </c>
      <c r="E82" s="36">
        <f t="shared" si="22"/>
        <v>0.94512115971961863</v>
      </c>
      <c r="F82" s="36">
        <f t="shared" si="23"/>
        <v>0.94756430533190894</v>
      </c>
      <c r="G82" s="36">
        <f t="shared" si="24"/>
        <v>0.94903931854733481</v>
      </c>
      <c r="H82" s="35"/>
      <c r="I82" s="86">
        <f t="shared" si="25"/>
        <v>10</v>
      </c>
      <c r="J82" s="86">
        <f t="shared" si="26"/>
        <v>10</v>
      </c>
      <c r="K82" s="86">
        <f t="shared" si="27"/>
        <v>10</v>
      </c>
      <c r="L82" s="86">
        <f t="shared" si="28"/>
        <v>10</v>
      </c>
    </row>
    <row r="83" spans="1:12">
      <c r="A83" s="34">
        <f t="shared" si="30"/>
        <v>754.4514625004341</v>
      </c>
      <c r="B83" s="35">
        <f t="shared" si="29"/>
        <v>4737955.1845027264</v>
      </c>
      <c r="C83" s="36">
        <f t="shared" si="20"/>
        <v>0.93403422241514611</v>
      </c>
      <c r="D83" s="36">
        <f t="shared" si="21"/>
        <v>0.93883054492049123</v>
      </c>
      <c r="E83" s="36">
        <f t="shared" si="22"/>
        <v>0.94261253239257414</v>
      </c>
      <c r="F83" s="36">
        <f t="shared" si="23"/>
        <v>0.94534210820979647</v>
      </c>
      <c r="G83" s="36">
        <f t="shared" si="24"/>
        <v>0.94699127984559095</v>
      </c>
      <c r="H83" s="35"/>
      <c r="I83" s="86">
        <f t="shared" si="25"/>
        <v>10</v>
      </c>
      <c r="J83" s="86">
        <f t="shared" si="26"/>
        <v>10</v>
      </c>
      <c r="K83" s="86">
        <f t="shared" si="27"/>
        <v>10</v>
      </c>
      <c r="L83" s="86">
        <f t="shared" si="28"/>
        <v>10</v>
      </c>
    </row>
    <row r="84" spans="1:12">
      <c r="A84" s="34">
        <f t="shared" si="30"/>
        <v>768.47776240777569</v>
      </c>
      <c r="B84" s="35">
        <f t="shared" si="29"/>
        <v>4826040.3479208313</v>
      </c>
      <c r="C84" s="36">
        <f t="shared" si="20"/>
        <v>0.93064525855343672</v>
      </c>
      <c r="D84" s="36">
        <f t="shared" si="21"/>
        <v>0.93595846224797963</v>
      </c>
      <c r="E84" s="36">
        <f t="shared" si="22"/>
        <v>0.94015445985678114</v>
      </c>
      <c r="F84" s="36">
        <f t="shared" si="23"/>
        <v>0.94318638967865298</v>
      </c>
      <c r="G84" s="36">
        <f t="shared" si="24"/>
        <v>0.94501968834391181</v>
      </c>
      <c r="H84" s="35"/>
      <c r="I84" s="86">
        <f t="shared" si="25"/>
        <v>10</v>
      </c>
      <c r="J84" s="86">
        <f t="shared" si="26"/>
        <v>10</v>
      </c>
      <c r="K84" s="86">
        <f t="shared" si="27"/>
        <v>10</v>
      </c>
      <c r="L84" s="86">
        <f t="shared" si="28"/>
        <v>10</v>
      </c>
    </row>
    <row r="85" spans="1:12">
      <c r="A85" s="34">
        <f t="shared" si="30"/>
        <v>782.76483069965809</v>
      </c>
      <c r="B85" s="35">
        <f t="shared" si="29"/>
        <v>4915763.1367938528</v>
      </c>
      <c r="C85" s="36">
        <f t="shared" si="20"/>
        <v>0.92725760842481164</v>
      </c>
      <c r="D85" s="36">
        <f t="shared" si="21"/>
        <v>0.93311211450293752</v>
      </c>
      <c r="E85" s="36">
        <f t="shared" si="22"/>
        <v>0.93774308279494489</v>
      </c>
      <c r="F85" s="36">
        <f t="shared" si="23"/>
        <v>0.94109345300246139</v>
      </c>
      <c r="G85" s="36">
        <f t="shared" si="24"/>
        <v>0.94312099473874045</v>
      </c>
      <c r="H85" s="35"/>
      <c r="I85" s="86">
        <f t="shared" si="25"/>
        <v>10</v>
      </c>
      <c r="J85" s="86">
        <f t="shared" si="26"/>
        <v>10</v>
      </c>
      <c r="K85" s="86">
        <f t="shared" si="27"/>
        <v>10</v>
      </c>
      <c r="L85" s="86">
        <f t="shared" si="28"/>
        <v>10</v>
      </c>
    </row>
    <row r="86" spans="1:12">
      <c r="A86" s="34">
        <f t="shared" si="30"/>
        <v>797.31751542231052</v>
      </c>
      <c r="B86" s="35">
        <f t="shared" si="29"/>
        <v>5007153.9968521101</v>
      </c>
      <c r="C86" s="36">
        <f t="shared" si="20"/>
        <v>0.92386760597247131</v>
      </c>
      <c r="D86" s="36">
        <f t="shared" si="21"/>
        <v>0.93028768279861973</v>
      </c>
      <c r="E86" s="36">
        <f t="shared" si="22"/>
        <v>0.93537466879561171</v>
      </c>
      <c r="F86" s="36">
        <f t="shared" si="23"/>
        <v>0.93905975129922747</v>
      </c>
      <c r="G86" s="36">
        <f t="shared" si="24"/>
        <v>0.94129181722420663</v>
      </c>
      <c r="H86" s="35"/>
      <c r="I86" s="86">
        <f t="shared" si="25"/>
        <v>10</v>
      </c>
      <c r="J86" s="86">
        <f t="shared" si="26"/>
        <v>10</v>
      </c>
      <c r="K86" s="86">
        <f t="shared" si="27"/>
        <v>10</v>
      </c>
      <c r="L86" s="86">
        <f t="shared" si="28"/>
        <v>10</v>
      </c>
    </row>
    <row r="87" spans="1:12">
      <c r="A87" s="34">
        <f t="shared" si="30"/>
        <v>812.14075475387097</v>
      </c>
      <c r="B87" s="35">
        <f t="shared" si="29"/>
        <v>5100243.9398543099</v>
      </c>
      <c r="C87" s="36">
        <f t="shared" si="20"/>
        <v>0.92047167614655157</v>
      </c>
      <c r="D87" s="36">
        <f t="shared" si="21"/>
        <v>0.92748144826890211</v>
      </c>
      <c r="E87" s="36">
        <f t="shared" si="22"/>
        <v>0.93304560398388348</v>
      </c>
      <c r="F87" s="36">
        <f t="shared" si="23"/>
        <v>0.93708187790493314</v>
      </c>
      <c r="G87" s="36">
        <f t="shared" si="24"/>
        <v>0.93952893135225901</v>
      </c>
      <c r="H87" s="35"/>
      <c r="I87" s="86">
        <f t="shared" si="25"/>
        <v>10</v>
      </c>
      <c r="J87" s="86">
        <f t="shared" si="26"/>
        <v>10</v>
      </c>
      <c r="K87" s="86">
        <f t="shared" si="27"/>
        <v>10</v>
      </c>
      <c r="L87" s="86">
        <f t="shared" si="28"/>
        <v>10</v>
      </c>
    </row>
    <row r="88" spans="1:12">
      <c r="A88" s="34">
        <f t="shared" si="30"/>
        <v>827.23957868006357</v>
      </c>
      <c r="B88" s="35">
        <f t="shared" si="29"/>
        <v>5195064.554110799</v>
      </c>
      <c r="C88" s="36">
        <f t="shared" si="20"/>
        <v>0.91706633264723803</v>
      </c>
      <c r="D88" s="36">
        <f t="shared" si="21"/>
        <v>0.92468978651052935</v>
      </c>
      <c r="E88" s="36">
        <f t="shared" si="22"/>
        <v>0.93075238519442161</v>
      </c>
      <c r="F88" s="36">
        <f t="shared" si="23"/>
        <v>0.93515655736098879</v>
      </c>
      <c r="G88" s="36">
        <f t="shared" si="24"/>
        <v>0.93782926058350069</v>
      </c>
      <c r="H88" s="35"/>
      <c r="I88" s="86">
        <f t="shared" si="25"/>
        <v>10</v>
      </c>
      <c r="J88" s="86">
        <f t="shared" si="26"/>
        <v>10</v>
      </c>
      <c r="K88" s="86">
        <f t="shared" si="27"/>
        <v>10</v>
      </c>
      <c r="L88" s="86">
        <f t="shared" si="28"/>
        <v>10</v>
      </c>
    </row>
    <row r="89" spans="1:12">
      <c r="A89" s="34">
        <f t="shared" si="30"/>
        <v>842.61911070102883</v>
      </c>
      <c r="B89" s="35">
        <f t="shared" si="29"/>
        <v>5291648.0152024608</v>
      </c>
      <c r="C89" s="36">
        <f t="shared" si="20"/>
        <v>0.9136481760075843</v>
      </c>
      <c r="D89" s="36">
        <f t="shared" si="21"/>
        <v>0.92190916246324395</v>
      </c>
      <c r="E89" s="36">
        <f t="shared" si="22"/>
        <v>0.92849161265054159</v>
      </c>
      <c r="F89" s="36">
        <f t="shared" si="23"/>
        <v>0.93328063697623387</v>
      </c>
      <c r="G89" s="36">
        <f t="shared" si="24"/>
        <v>0.93618986747252153</v>
      </c>
      <c r="H89" s="35"/>
      <c r="I89" s="86">
        <f t="shared" si="25"/>
        <v>10</v>
      </c>
      <c r="J89" s="86">
        <f t="shared" si="26"/>
        <v>10</v>
      </c>
      <c r="K89" s="86">
        <f t="shared" si="27"/>
        <v>10</v>
      </c>
      <c r="L89" s="86">
        <f t="shared" si="28"/>
        <v>10</v>
      </c>
    </row>
    <row r="90" spans="1:12">
      <c r="A90" s="34">
        <f t="shared" si="30"/>
        <v>858.28456956988646</v>
      </c>
      <c r="B90" s="35">
        <f t="shared" si="29"/>
        <v>5390027.0968988873</v>
      </c>
      <c r="C90" s="36">
        <f t="shared" si="20"/>
        <v>0.91021389200860325</v>
      </c>
      <c r="D90" s="36">
        <f t="shared" si="21"/>
        <v>0.91913612570919057</v>
      </c>
      <c r="E90" s="36">
        <f t="shared" si="22"/>
        <v>0.92625998311654123</v>
      </c>
      <c r="F90" s="36">
        <f t="shared" si="23"/>
        <v>0.93145107891896139</v>
      </c>
      <c r="G90" s="36">
        <f t="shared" si="24"/>
        <v>0.9346079454366446</v>
      </c>
      <c r="H90" s="35"/>
      <c r="I90" s="86">
        <f t="shared" si="25"/>
        <v>10</v>
      </c>
      <c r="J90" s="86">
        <f t="shared" si="26"/>
        <v>10</v>
      </c>
      <c r="K90" s="86">
        <f t="shared" si="27"/>
        <v>10</v>
      </c>
      <c r="L90" s="86">
        <f t="shared" si="28"/>
        <v>10</v>
      </c>
    </row>
    <row r="91" spans="1:12">
      <c r="A91" s="34">
        <f t="shared" si="30"/>
        <v>874.24127106362084</v>
      </c>
      <c r="B91" s="35">
        <f t="shared" si="29"/>
        <v>5490235.1822795393</v>
      </c>
      <c r="C91" s="36">
        <f t="shared" si="20"/>
        <v>0.90676025041888897</v>
      </c>
      <c r="D91" s="36">
        <f t="shared" si="21"/>
        <v>0.91636730617460804</v>
      </c>
      <c r="E91" s="36">
        <f t="shared" si="22"/>
        <v>0.92405428349344576</v>
      </c>
      <c r="F91" s="36">
        <f t="shared" si="23"/>
        <v>0.92966495279842876</v>
      </c>
      <c r="G91" s="36">
        <f t="shared" si="24"/>
        <v>0.93308081106162355</v>
      </c>
      <c r="H91" s="35"/>
      <c r="I91" s="86">
        <f t="shared" si="25"/>
        <v>10</v>
      </c>
      <c r="J91" s="86">
        <f t="shared" si="26"/>
        <v>10</v>
      </c>
      <c r="K91" s="86">
        <f t="shared" si="27"/>
        <v>10</v>
      </c>
      <c r="L91" s="86">
        <f t="shared" si="28"/>
        <v>10</v>
      </c>
    </row>
    <row r="92" spans="1:12">
      <c r="A92" s="34">
        <f t="shared" si="30"/>
        <v>890.49462978688894</v>
      </c>
      <c r="B92" s="35">
        <f t="shared" si="29"/>
        <v>5592306.2750616623</v>
      </c>
      <c r="C92" s="36">
        <f t="shared" si="20"/>
        <v>0.90328410405067738</v>
      </c>
      <c r="D92" s="36">
        <f t="shared" si="21"/>
        <v>0.91359941021833124</v>
      </c>
      <c r="E92" s="36">
        <f t="shared" si="22"/>
        <v>0.92187138483114783</v>
      </c>
      <c r="F92" s="36">
        <f t="shared" si="23"/>
        <v>0.9279194286989243</v>
      </c>
      <c r="G92" s="36">
        <f t="shared" si="24"/>
        <v>0.9316058969019585</v>
      </c>
      <c r="I92" s="86">
        <f t="shared" si="25"/>
        <v>10</v>
      </c>
      <c r="J92" s="86">
        <f t="shared" si="26"/>
        <v>10</v>
      </c>
      <c r="K92" s="86">
        <f t="shared" si="27"/>
        <v>10</v>
      </c>
      <c r="L92" s="86">
        <f t="shared" si="28"/>
        <v>10</v>
      </c>
    </row>
    <row r="93" spans="1:12">
      <c r="A93" s="34">
        <f t="shared" si="30"/>
        <v>907.05016100936416</v>
      </c>
      <c r="B93" s="35">
        <f t="shared" si="29"/>
        <v>5696275.0111388071</v>
      </c>
      <c r="C93" s="36">
        <f t="shared" si="20"/>
        <v>0.89978238812386557</v>
      </c>
      <c r="D93" s="36">
        <f t="shared" si="21"/>
        <v>0.9108292170929666</v>
      </c>
      <c r="E93" s="36">
        <f t="shared" si="22"/>
        <v>0.91970823673246127</v>
      </c>
      <c r="F93" s="36">
        <f t="shared" si="23"/>
        <v>0.92621177063273996</v>
      </c>
      <c r="G93" s="36">
        <f t="shared" si="24"/>
        <v>0.93018074473724099</v>
      </c>
      <c r="I93" s="86">
        <f t="shared" si="25"/>
        <v>10</v>
      </c>
      <c r="J93" s="86">
        <f t="shared" si="26"/>
        <v>10</v>
      </c>
      <c r="K93" s="86">
        <f t="shared" si="27"/>
        <v>10</v>
      </c>
      <c r="L93" s="86">
        <f t="shared" si="28"/>
        <v>10</v>
      </c>
    </row>
    <row r="94" spans="1:12">
      <c r="A94" s="34">
        <f t="shared" si="30"/>
        <v>923.91348253723845</v>
      </c>
      <c r="B94" s="35">
        <f t="shared" si="29"/>
        <v>5802176.6703338576</v>
      </c>
      <c r="C94" s="36">
        <f t="shared" si="20"/>
        <v>0.89625211992908249</v>
      </c>
      <c r="D94" s="36">
        <f t="shared" si="21"/>
        <v>0.90805357576584422</v>
      </c>
      <c r="E94" s="36">
        <f t="shared" si="22"/>
        <v>0.91756186212695834</v>
      </c>
      <c r="F94" s="36">
        <f t="shared" si="23"/>
        <v>0.92453933038135894</v>
      </c>
      <c r="G94" s="36">
        <f t="shared" si="24"/>
        <v>0.92880299924930088</v>
      </c>
      <c r="I94" s="86">
        <f t="shared" si="25"/>
        <v>10</v>
      </c>
      <c r="J94" s="86">
        <f t="shared" si="26"/>
        <v>10</v>
      </c>
      <c r="K94" s="86">
        <f t="shared" si="27"/>
        <v>10</v>
      </c>
      <c r="L94" s="86">
        <f t="shared" si="28"/>
        <v>10</v>
      </c>
    </row>
    <row r="95" spans="1:12">
      <c r="A95" s="34">
        <f t="shared" si="30"/>
        <v>941.09031661951883</v>
      </c>
      <c r="B95" s="35">
        <f t="shared" si="29"/>
        <v>5910047.188370578</v>
      </c>
      <c r="C95" s="36">
        <f t="shared" si="20"/>
        <v>0.89269039878040124</v>
      </c>
      <c r="D95" s="36">
        <f t="shared" si="21"/>
        <v>0.90526940208793916</v>
      </c>
      <c r="E95" s="36">
        <f t="shared" si="22"/>
        <v>0.91542935239459855</v>
      </c>
      <c r="F95" s="36">
        <f t="shared" si="23"/>
        <v>0.92289954169687816</v>
      </c>
      <c r="G95" s="36">
        <f t="shared" si="24"/>
        <v>0.9274704020879645</v>
      </c>
      <c r="I95" s="86">
        <f t="shared" si="25"/>
        <v>10</v>
      </c>
      <c r="J95" s="86">
        <f t="shared" si="26"/>
        <v>10</v>
      </c>
      <c r="K95" s="86">
        <f t="shared" si="27"/>
        <v>10</v>
      </c>
      <c r="L95" s="86">
        <f t="shared" si="28"/>
        <v>10</v>
      </c>
    </row>
    <row r="96" spans="1:12">
      <c r="A96" s="34">
        <f t="shared" si="30"/>
        <v>958.58649188976403</v>
      </c>
      <c r="B96" s="35">
        <f t="shared" si="29"/>
        <v>6019923.1690677181</v>
      </c>
      <c r="C96" s="36">
        <f t="shared" si="20"/>
        <v>0.88909440624774672</v>
      </c>
      <c r="D96" s="36">
        <f t="shared" si="21"/>
        <v>0.90247367629993347</v>
      </c>
      <c r="E96" s="36">
        <f t="shared" si="22"/>
        <v>0.91330786282112808</v>
      </c>
      <c r="F96" s="36">
        <f t="shared" si="23"/>
        <v>0.92128991483813016</v>
      </c>
      <c r="G96" s="36">
        <f t="shared" si="24"/>
        <v>0.92618078629598521</v>
      </c>
      <c r="I96" s="86">
        <f t="shared" si="25"/>
        <v>10</v>
      </c>
      <c r="J96" s="86">
        <f t="shared" si="26"/>
        <v>10</v>
      </c>
      <c r="K96" s="86">
        <f t="shared" si="27"/>
        <v>10</v>
      </c>
      <c r="L96" s="86">
        <f t="shared" si="28"/>
        <v>10</v>
      </c>
    </row>
    <row r="97" spans="1:12">
      <c r="A97" s="34">
        <f t="shared" si="30"/>
        <v>976.40794534392114</v>
      </c>
      <c r="B97" s="35">
        <f t="shared" si="29"/>
        <v>6131841.8967598248</v>
      </c>
      <c r="C97" s="36">
        <f t="shared" si="20"/>
        <v>0.88546140665843798</v>
      </c>
      <c r="D97" s="36">
        <f t="shared" si="21"/>
        <v>0.89966344086544314</v>
      </c>
      <c r="E97" s="36">
        <f t="shared" si="22"/>
        <v>0.91119460836904109</v>
      </c>
      <c r="F97" s="36">
        <f t="shared" si="23"/>
        <v>0.91970803141822388</v>
      </c>
      <c r="G97" s="36">
        <f t="shared" si="24"/>
        <v>0.92493207106619169</v>
      </c>
      <c r="I97" s="86">
        <f t="shared" si="25"/>
        <v>10</v>
      </c>
      <c r="J97" s="86">
        <f t="shared" si="26"/>
        <v>10</v>
      </c>
      <c r="K97" s="86">
        <f t="shared" si="27"/>
        <v>10</v>
      </c>
      <c r="L97" s="86">
        <f t="shared" si="28"/>
        <v>10</v>
      </c>
    </row>
    <row r="98" spans="1:12">
      <c r="A98" s="34">
        <f t="shared" si="30"/>
        <v>994.56072435493286</v>
      </c>
      <c r="B98" s="35">
        <f t="shared" si="29"/>
        <v>6245841.3489489779</v>
      </c>
      <c r="C98" s="36">
        <f t="shared" si="20"/>
        <v>0.88178874785663242</v>
      </c>
      <c r="D98" s="36">
        <f t="shared" si="21"/>
        <v>0.89683579862216545</v>
      </c>
      <c r="E98" s="36">
        <f t="shared" si="22"/>
        <v>0.90908685974954828</v>
      </c>
      <c r="F98" s="36">
        <f t="shared" si="23"/>
        <v>0.91815153954224638</v>
      </c>
      <c r="G98" s="36">
        <f t="shared" si="24"/>
        <v>0.92372225680614151</v>
      </c>
      <c r="I98" s="86">
        <f t="shared" si="25"/>
        <v>10</v>
      </c>
      <c r="J98" s="86">
        <f t="shared" si="26"/>
        <v>10</v>
      </c>
      <c r="K98" s="86">
        <f t="shared" si="27"/>
        <v>10</v>
      </c>
      <c r="L98" s="86">
        <f t="shared" si="28"/>
        <v>10</v>
      </c>
    </row>
    <row r="99" spans="1:12">
      <c r="A99" s="34">
        <f t="shared" si="30"/>
        <v>1013.050988724799</v>
      </c>
      <c r="B99" s="35">
        <f t="shared" si="29"/>
        <v>6361960.2091917377</v>
      </c>
      <c r="C99" s="36">
        <f t="shared" si="20"/>
        <v>0.8780738622087203</v>
      </c>
      <c r="D99" s="36">
        <f t="shared" si="21"/>
        <v>0.89398791124233701</v>
      </c>
      <c r="E99" s="36">
        <f t="shared" si="22"/>
        <v>0.90698193978253694</v>
      </c>
      <c r="F99" s="36">
        <f t="shared" si="23"/>
        <v>0.91661814921577234</v>
      </c>
      <c r="G99" s="36">
        <f t="shared" si="24"/>
        <v>0.92254942048762967</v>
      </c>
      <c r="I99" s="86">
        <f t="shared" si="25"/>
        <v>10</v>
      </c>
      <c r="J99" s="86">
        <f t="shared" si="26"/>
        <v>10</v>
      </c>
      <c r="K99" s="86">
        <f t="shared" si="27"/>
        <v>10</v>
      </c>
      <c r="L99" s="86">
        <f t="shared" si="28"/>
        <v>10</v>
      </c>
    </row>
    <row r="100" spans="1:12">
      <c r="A100" s="34">
        <f t="shared" si="30"/>
        <v>1031.8850127747885</v>
      </c>
      <c r="B100" s="35">
        <f t="shared" si="29"/>
        <v>6480237.8802256715</v>
      </c>
      <c r="C100" s="36">
        <f t="shared" si="20"/>
        <v>0.87431426784191724</v>
      </c>
      <c r="D100" s="36">
        <f t="shared" si="21"/>
        <v>0.89111699799437694</v>
      </c>
      <c r="E100" s="36">
        <f t="shared" si="22"/>
        <v>0.90487722003289328</v>
      </c>
      <c r="F100" s="36">
        <f t="shared" si="23"/>
        <v>0.9151056280065063</v>
      </c>
      <c r="G100" s="36">
        <f t="shared" si="24"/>
        <v>0.92141171126023125</v>
      </c>
      <c r="I100" s="86">
        <f t="shared" si="25"/>
        <v>10</v>
      </c>
      <c r="J100" s="86">
        <f t="shared" si="26"/>
        <v>10</v>
      </c>
      <c r="K100" s="86">
        <f t="shared" si="27"/>
        <v>10</v>
      </c>
      <c r="L100" s="86">
        <f t="shared" si="28"/>
        <v>10</v>
      </c>
    </row>
    <row r="101" spans="1:12">
      <c r="A101" s="34">
        <f t="shared" si="30"/>
        <v>1051.0691874745119</v>
      </c>
      <c r="B101" s="35">
        <f t="shared" si="29"/>
        <v>6600714.4973399341</v>
      </c>
      <c r="C101" s="36">
        <f t="shared" si="20"/>
        <v>0.87050757010247359</v>
      </c>
      <c r="D101" s="36">
        <f t="shared" si="21"/>
        <v>0.88822033479801288</v>
      </c>
      <c r="E101" s="36">
        <f t="shared" si="22"/>
        <v>0.9027701177128572</v>
      </c>
      <c r="F101" s="36">
        <f t="shared" si="23"/>
        <v>0.91361179694298111</v>
      </c>
      <c r="G101" s="36">
        <f t="shared" si="24"/>
        <v>0.92030734630976097</v>
      </c>
      <c r="I101" s="86">
        <f t="shared" si="25"/>
        <v>10</v>
      </c>
      <c r="J101" s="86">
        <f t="shared" si="26"/>
        <v>10</v>
      </c>
      <c r="K101" s="86">
        <f t="shared" si="27"/>
        <v>10</v>
      </c>
      <c r="L101" s="86">
        <f t="shared" si="28"/>
        <v>10</v>
      </c>
    </row>
    <row r="102" spans="1:12">
      <c r="A102" s="34">
        <f t="shared" si="30"/>
        <v>1070.6100226105759</v>
      </c>
      <c r="B102" s="35">
        <f t="shared" si="29"/>
        <v>6723430.9419944165</v>
      </c>
      <c r="C102" s="36">
        <f t="shared" si="20"/>
        <v>0.86665146321902986</v>
      </c>
      <c r="D102" s="36">
        <f t="shared" si="21"/>
        <v>0.88529525356545247</v>
      </c>
      <c r="E102" s="36">
        <f t="shared" si="22"/>
        <v>0.90065809284125187</v>
      </c>
      <c r="F102" s="36">
        <f t="shared" si="23"/>
        <v>0.91213452663568084</v>
      </c>
      <c r="G102" s="36">
        <f t="shared" si="24"/>
        <v>0.91923460694405934</v>
      </c>
      <c r="I102" s="86">
        <f t="shared" si="25"/>
        <v>10</v>
      </c>
      <c r="J102" s="86">
        <f t="shared" si="26"/>
        <v>10</v>
      </c>
      <c r="K102" s="86">
        <f t="shared" si="27"/>
        <v>10</v>
      </c>
      <c r="L102" s="86">
        <f t="shared" si="28"/>
        <v>10</v>
      </c>
    </row>
    <row r="103" spans="1:12">
      <c r="A103" s="34">
        <f t="shared" si="30"/>
        <v>1090.5141489955561</v>
      </c>
      <c r="B103" s="35">
        <f t="shared" si="29"/>
        <v>6848428.8556920923</v>
      </c>
      <c r="C103" s="36">
        <f t="shared" si="20"/>
        <v>0.86274373215571065</v>
      </c>
      <c r="D103" s="36">
        <f t="shared" si="21"/>
        <v>0.88233914182135498</v>
      </c>
      <c r="E103" s="36">
        <f t="shared" si="22"/>
        <v>0.89853864565150787</v>
      </c>
      <c r="F103" s="36">
        <f t="shared" si="23"/>
        <v>0.91067173360727216</v>
      </c>
      <c r="G103" s="36">
        <f t="shared" si="24"/>
        <v>0.91819183488990197</v>
      </c>
      <c r="I103" s="86">
        <f t="shared" si="25"/>
        <v>10</v>
      </c>
      <c r="J103" s="86">
        <f t="shared" si="26"/>
        <v>10</v>
      </c>
      <c r="K103" s="86">
        <f t="shared" si="27"/>
        <v>10</v>
      </c>
      <c r="L103" s="86">
        <f t="shared" si="28"/>
        <v>10</v>
      </c>
    </row>
    <row r="104" spans="1:12">
      <c r="A104" s="34">
        <f t="shared" si="30"/>
        <v>1110.7883207180375</v>
      </c>
      <c r="B104" s="35">
        <f t="shared" si="29"/>
        <v>6975750.6541092759</v>
      </c>
      <c r="C104" s="36">
        <f t="shared" ref="C104:C133" si="31">(B104/wo)^2*SQRT(Ma*(Ma-1))/SQRT((1-B104^2/wp^2)^2+(B104/wo)^2*(1-B104^2/wo^2)^2*(IF(answer,Ma,Ma-1)*Q)^2)/IF(answer,1,MC)</f>
        <v>0.85878225463859881</v>
      </c>
      <c r="D104" s="36">
        <f t="shared" ref="D104:D133" si="32">(B104/wo)^2*SQRT(Ma*(Ma-1))/SQRT((1-B104^2/wp^2)^2+(B104/wo)^2*(1-B104^2/wo^2)^2*(IF(answer,Ma,Ma-1)*(Q*0.8))^2)/IF(answer,1,MC)</f>
        <v>0.87934944259443226</v>
      </c>
      <c r="E104" s="36">
        <f t="shared" ref="E104:E133" si="33">(B104/wo)^2*SQRT(Ma*(Ma-1))/SQRT((1-B104^2/wp^2)^2+(B104/wo)^2*(1-B104^2/wo^2)^2*(IF(answer,Ma,Ma-1)*(Q*0.6))^2)/IF(answer,1,MC)</f>
        <v>0.8964093142413907</v>
      </c>
      <c r="F104" s="36">
        <f t="shared" ref="F104:F133" si="34">(B104/wo)^2*SQRT(Ma*(Ma-1))/SQRT((1-B104^2/wp^2)^2+(B104/wo)^2*(1-B104^2/wo^2)^2*(IF(answer,Ma,Ma-1)*(Q*0.4))^2)/IF(answer,1,MC)</f>
        <v>0.90922137681988724</v>
      </c>
      <c r="G104" s="36">
        <f t="shared" ref="G104:G133" si="35">(B104/wo)^2*SQRT(Ma*(Ma-1))/SQRT((1-B104^2/wp^2)^2+(B104/wo)^2*(1-B104^2/wo^2)^2*(IF(answer,Ma,Ma-1)*(Q*0.2))^2)/IF(answer,1,MC)</f>
        <v>0.91717742878612385</v>
      </c>
      <c r="I104" s="86">
        <f t="shared" ref="I104:I133" si="36">IF(C104&gt;=M_min, C104-M_min, 10)</f>
        <v>10</v>
      </c>
      <c r="J104" s="86">
        <f t="shared" ref="J104:J133" si="37">IF(I104&lt;&gt;10,IF(I103=10, I104, IF(I105=10, I104, 10)),10)</f>
        <v>10</v>
      </c>
      <c r="K104" s="86">
        <f t="shared" ref="K104:K133" si="38">IF(C104&gt;=M_max, C104-M_max, 10)</f>
        <v>10</v>
      </c>
      <c r="L104" s="86">
        <f t="shared" ref="L104:L133" si="39">IF(K104&lt;&gt;10, IF(K103=10, K104, IF(K105=10,K104,10)),10)</f>
        <v>10</v>
      </c>
    </row>
    <row r="105" spans="1:12">
      <c r="A105" s="34">
        <f t="shared" si="30"/>
        <v>1131.4394174344875</v>
      </c>
      <c r="B105" s="35">
        <f t="shared" si="29"/>
        <v>7105439.5414885813</v>
      </c>
      <c r="C105" s="36">
        <f t="shared" si="31"/>
        <v>0.85476500333824112</v>
      </c>
      <c r="D105" s="36">
        <f t="shared" si="32"/>
        <v>0.87632365457347272</v>
      </c>
      <c r="E105" s="36">
        <f t="shared" si="33"/>
        <v>0.89426767245822947</v>
      </c>
      <c r="F105" s="36">
        <f t="shared" si="34"/>
        <v>0.90778145438851443</v>
      </c>
      <c r="G105" s="36">
        <f t="shared" si="35"/>
        <v>0.91618984085918997</v>
      </c>
      <c r="I105" s="86">
        <f t="shared" si="36"/>
        <v>10</v>
      </c>
      <c r="J105" s="86">
        <f t="shared" si="37"/>
        <v>10</v>
      </c>
      <c r="K105" s="86">
        <f t="shared" si="38"/>
        <v>10</v>
      </c>
      <c r="L105" s="86">
        <f t="shared" si="39"/>
        <v>10</v>
      </c>
    </row>
    <row r="106" spans="1:12">
      <c r="A106" s="34">
        <f t="shared" si="30"/>
        <v>1152.474446703736</v>
      </c>
      <c r="B106" s="35">
        <f t="shared" si="29"/>
        <v>7237539.5252994625</v>
      </c>
      <c r="C106" s="36">
        <f t="shared" si="31"/>
        <v>0.85069004818983796</v>
      </c>
      <c r="D106" s="36">
        <f t="shared" si="32"/>
        <v>0.87325933252045984</v>
      </c>
      <c r="E106" s="36">
        <f t="shared" si="33"/>
        <v>0.89211132801425475</v>
      </c>
      <c r="F106" s="36">
        <f t="shared" si="34"/>
        <v>0.90635000047062397</v>
      </c>
      <c r="G106" s="36">
        <f t="shared" si="35"/>
        <v>0.91522757376851804</v>
      </c>
      <c r="I106" s="86">
        <f t="shared" si="36"/>
        <v>10</v>
      </c>
      <c r="J106" s="86">
        <f t="shared" si="37"/>
        <v>10</v>
      </c>
      <c r="K106" s="86">
        <f t="shared" si="38"/>
        <v>10</v>
      </c>
      <c r="L106" s="86">
        <f t="shared" si="39"/>
        <v>10</v>
      </c>
    </row>
    <row r="107" spans="1:12">
      <c r="A107" s="34">
        <f t="shared" si="30"/>
        <v>1173.9005463648589</v>
      </c>
      <c r="B107" s="35">
        <f t="shared" si="29"/>
        <v>7372095.4311713139</v>
      </c>
      <c r="C107" s="36">
        <f t="shared" si="31"/>
        <v>0.84655555883177047</v>
      </c>
      <c r="D107" s="36">
        <f t="shared" si="32"/>
        <v>0.87015408793321891</v>
      </c>
      <c r="E107" s="36">
        <f t="shared" si="33"/>
        <v>0.88993792082737733</v>
      </c>
      <c r="F107" s="36">
        <f t="shared" si="34"/>
        <v>0.90492508232312885</v>
      </c>
      <c r="G107" s="36">
        <f t="shared" si="35"/>
        <v>0.91428917760982875</v>
      </c>
      <c r="I107" s="86">
        <f t="shared" si="36"/>
        <v>10</v>
      </c>
      <c r="J107" s="86">
        <f t="shared" si="37"/>
        <v>10</v>
      </c>
      <c r="K107" s="86">
        <f t="shared" si="38"/>
        <v>10</v>
      </c>
      <c r="L107" s="86">
        <f t="shared" si="39"/>
        <v>10</v>
      </c>
    </row>
    <row r="108" spans="1:12">
      <c r="A108" s="34">
        <f t="shared" si="30"/>
        <v>1195.7249869592679</v>
      </c>
      <c r="B108" s="35">
        <f t="shared" si="29"/>
        <v>7509152.9181042025</v>
      </c>
      <c r="C108" s="36">
        <f t="shared" si="31"/>
        <v>0.84235980714214653</v>
      </c>
      <c r="D108" s="36">
        <f t="shared" si="32"/>
        <v>0.86700558994971311</v>
      </c>
      <c r="E108" s="36">
        <f t="shared" si="33"/>
        <v>0.88774512158339691</v>
      </c>
      <c r="F108" s="36">
        <f t="shared" si="34"/>
        <v>0.90350479751870116</v>
      </c>
      <c r="G108" s="36">
        <f t="shared" si="35"/>
        <v>0.9133732470656919</v>
      </c>
      <c r="I108" s="86">
        <f t="shared" si="36"/>
        <v>10</v>
      </c>
      <c r="J108" s="86">
        <f t="shared" si="37"/>
        <v>10</v>
      </c>
      <c r="K108" s="86">
        <f t="shared" si="38"/>
        <v>10</v>
      </c>
      <c r="L108" s="86">
        <f t="shared" si="39"/>
        <v>10</v>
      </c>
    </row>
    <row r="109" spans="1:12">
      <c r="A109" s="34">
        <f t="shared" si="30"/>
        <v>1217.9551741978314</v>
      </c>
      <c r="B109" s="35">
        <f t="shared" si="29"/>
        <v>7648758.493962381</v>
      </c>
      <c r="C109" s="36">
        <f t="shared" si="31"/>
        <v>0.8381011698520644</v>
      </c>
      <c r="D109" s="36">
        <f t="shared" si="32"/>
        <v>0.86381156648567559</v>
      </c>
      <c r="E109" s="36">
        <f t="shared" si="33"/>
        <v>0.88553063051618319</v>
      </c>
      <c r="F109" s="36">
        <f t="shared" si="34"/>
        <v>0.90208727131430066</v>
      </c>
      <c r="G109" s="36">
        <f t="shared" si="35"/>
        <v>0.91247841869324509</v>
      </c>
      <c r="I109" s="86">
        <f t="shared" si="36"/>
        <v>10</v>
      </c>
      <c r="J109" s="86">
        <f t="shared" si="37"/>
        <v>10</v>
      </c>
      <c r="K109" s="86">
        <f t="shared" si="38"/>
        <v>10</v>
      </c>
      <c r="L109" s="86">
        <f t="shared" si="39"/>
        <v>10</v>
      </c>
    </row>
    <row r="110" spans="1:12">
      <c r="A110" s="34">
        <f t="shared" si="30"/>
        <v>1240.5986514738629</v>
      </c>
      <c r="B110" s="35">
        <f t="shared" si="29"/>
        <v>7790959.531255859</v>
      </c>
      <c r="C110" s="36">
        <f t="shared" si="31"/>
        <v>0.83377813121339983</v>
      </c>
      <c r="D110" s="36">
        <f t="shared" si="32"/>
        <v>0.86056980559677387</v>
      </c>
      <c r="E110" s="36">
        <f t="shared" si="33"/>
        <v>0.88329217640288005</v>
      </c>
      <c r="F110" s="36">
        <f t="shared" si="34"/>
        <v>0.900670654165586</v>
      </c>
      <c r="G110" s="36">
        <f t="shared" si="35"/>
        <v>0.91160336833981825</v>
      </c>
      <c r="I110" s="86">
        <f t="shared" si="36"/>
        <v>10</v>
      </c>
      <c r="J110" s="86">
        <f t="shared" si="37"/>
        <v>10</v>
      </c>
      <c r="K110" s="86">
        <f t="shared" si="38"/>
        <v>10</v>
      </c>
      <c r="L110" s="86">
        <f t="shared" si="39"/>
        <v>10</v>
      </c>
    </row>
    <row r="111" spans="1:12">
      <c r="A111" s="34">
        <f t="shared" si="30"/>
        <v>1263.6631024228275</v>
      </c>
      <c r="B111" s="35">
        <f t="shared" ref="B111:B131" si="40">2000*3.14*A111</f>
        <v>7935804.283215357</v>
      </c>
      <c r="C111" s="36">
        <f t="shared" si="31"/>
        <v>0.82938928569804482</v>
      </c>
      <c r="D111" s="36">
        <f t="shared" si="32"/>
        <v>0.85727815705589361</v>
      </c>
      <c r="E111" s="36">
        <f t="shared" si="33"/>
        <v>0.88102751577159899</v>
      </c>
      <c r="F111" s="36">
        <f t="shared" si="34"/>
        <v>0.8992531193816039</v>
      </c>
      <c r="G111" s="36">
        <f t="shared" si="35"/>
        <v>0.91074680867788749</v>
      </c>
      <c r="I111" s="86">
        <f t="shared" si="36"/>
        <v>10</v>
      </c>
      <c r="J111" s="86">
        <f t="shared" si="37"/>
        <v>10</v>
      </c>
      <c r="K111" s="86">
        <f t="shared" si="38"/>
        <v>10</v>
      </c>
      <c r="L111" s="86">
        <f t="shared" si="39"/>
        <v>10</v>
      </c>
    </row>
    <row r="112" spans="1:12">
      <c r="A112" s="34">
        <f t="shared" si="30"/>
        <v>1287.1563535296395</v>
      </c>
      <c r="B112" s="35">
        <f t="shared" si="40"/>
        <v>8083341.9001661362</v>
      </c>
      <c r="C112" s="36">
        <f t="shared" si="31"/>
        <v>0.82493334070475388</v>
      </c>
      <c r="D112" s="36">
        <f t="shared" si="32"/>
        <v>0.85393453413547349</v>
      </c>
      <c r="E112" s="36">
        <f t="shared" si="33"/>
        <v>0.87873443231940973</v>
      </c>
      <c r="F112" s="36">
        <f t="shared" si="34"/>
        <v>0.89783286091486447</v>
      </c>
      <c r="G112" s="36">
        <f t="shared" si="35"/>
        <v>0.90990748685140632</v>
      </c>
      <c r="I112" s="86">
        <f t="shared" si="36"/>
        <v>10</v>
      </c>
      <c r="J112" s="86">
        <f t="shared" si="37"/>
        <v>10</v>
      </c>
      <c r="K112" s="86">
        <f t="shared" si="38"/>
        <v>10</v>
      </c>
      <c r="L112" s="86">
        <f t="shared" si="39"/>
        <v>10</v>
      </c>
    </row>
    <row r="113" spans="1:12">
      <c r="A113" s="34">
        <f t="shared" si="30"/>
        <v>1311.0863767844312</v>
      </c>
      <c r="B113" s="35">
        <f t="shared" si="40"/>
        <v>8233622.4462062279</v>
      </c>
      <c r="C113" s="36">
        <f t="shared" si="31"/>
        <v>0.82040911924904947</v>
      </c>
      <c r="D113" s="36">
        <f t="shared" si="32"/>
        <v>0.85053691558406763</v>
      </c>
      <c r="E113" s="36">
        <f t="shared" si="33"/>
        <v>0.87641073653872192</v>
      </c>
      <c r="F113" s="36">
        <f t="shared" si="34"/>
        <v>0.89640809128256027</v>
      </c>
      <c r="G113" s="36">
        <f t="shared" si="35"/>
        <v>0.90908418222616327</v>
      </c>
      <c r="I113" s="86">
        <f t="shared" si="36"/>
        <v>10</v>
      </c>
      <c r="J113" s="86">
        <f t="shared" si="37"/>
        <v>10</v>
      </c>
      <c r="K113" s="86">
        <f t="shared" si="38"/>
        <v>10</v>
      </c>
      <c r="L113" s="86">
        <f t="shared" si="39"/>
        <v>10</v>
      </c>
    </row>
    <row r="114" spans="1:12">
      <c r="A114" s="34">
        <f t="shared" si="30"/>
        <v>1335.4612923876966</v>
      </c>
      <c r="B114" s="35">
        <f t="shared" si="40"/>
        <v>8386696.9161947351</v>
      </c>
      <c r="C114" s="36">
        <f t="shared" si="31"/>
        <v>0.81581556261104871</v>
      </c>
      <c r="D114" s="36">
        <f t="shared" si="32"/>
        <v>0.84708334778549255</v>
      </c>
      <c r="E114" s="36">
        <f t="shared" si="33"/>
        <v>0.87405426555032772</v>
      </c>
      <c r="F114" s="36">
        <f t="shared" si="34"/>
        <v>0.89497703961529573</v>
      </c>
      <c r="G114" s="36">
        <f t="shared" si="35"/>
        <v>0.90827570423733295</v>
      </c>
      <c r="I114" s="86">
        <f t="shared" si="36"/>
        <v>10</v>
      </c>
      <c r="J114" s="86">
        <f t="shared" si="37"/>
        <v>10</v>
      </c>
      <c r="K114" s="86">
        <f t="shared" si="38"/>
        <v>10</v>
      </c>
      <c r="L114" s="86">
        <f t="shared" si="39"/>
        <v>10</v>
      </c>
    </row>
    <row r="115" spans="1:12">
      <c r="A115" s="34">
        <f t="shared" si="30"/>
        <v>1360.2893715057287</v>
      </c>
      <c r="B115" s="35">
        <f t="shared" si="40"/>
        <v>8542617.2530559767</v>
      </c>
      <c r="C115" s="36">
        <f t="shared" si="31"/>
        <v>0.81115173291561837</v>
      </c>
      <c r="D115" s="36">
        <f t="shared" si="32"/>
        <v>0.84357194708806427</v>
      </c>
      <c r="E115" s="36">
        <f t="shared" si="33"/>
        <v>0.87166288314152984</v>
      </c>
      <c r="F115" s="36">
        <f t="shared" si="34"/>
        <v>0.89353794983029078</v>
      </c>
      <c r="G115" s="36">
        <f t="shared" si="35"/>
        <v>0.90748089032790946</v>
      </c>
      <c r="I115" s="86">
        <f t="shared" si="36"/>
        <v>10</v>
      </c>
      <c r="J115" s="86">
        <f t="shared" si="37"/>
        <v>10</v>
      </c>
      <c r="K115" s="86">
        <f t="shared" si="38"/>
        <v>10</v>
      </c>
      <c r="L115" s="86">
        <f t="shared" si="39"/>
        <v>10</v>
      </c>
    </row>
    <row r="116" spans="1:12">
      <c r="A116" s="34">
        <f t="shared" si="30"/>
        <v>1385.5790390772825</v>
      </c>
      <c r="B116" s="35">
        <f t="shared" si="40"/>
        <v>8701436.3654053342</v>
      </c>
      <c r="C116" s="36">
        <f t="shared" si="31"/>
        <v>0.80641681561892575</v>
      </c>
      <c r="D116" s="36">
        <f t="shared" si="32"/>
        <v>0.84000090229048452</v>
      </c>
      <c r="E116" s="36">
        <f t="shared" si="33"/>
        <v>0.86923448000780612</v>
      </c>
      <c r="F116" s="36">
        <f t="shared" si="34"/>
        <v>0.8920890789265522</v>
      </c>
      <c r="G116" s="36">
        <f t="shared" si="35"/>
        <v>0.90669860397215796</v>
      </c>
      <c r="I116" s="86">
        <f t="shared" si="36"/>
        <v>10</v>
      </c>
      <c r="J116" s="86">
        <f t="shared" si="37"/>
        <v>10</v>
      </c>
      <c r="K116" s="86">
        <f t="shared" si="38"/>
        <v>10</v>
      </c>
      <c r="L116" s="86">
        <f t="shared" si="39"/>
        <v>10</v>
      </c>
    </row>
    <row r="117" spans="1:12">
      <c r="A117" s="34">
        <f t="shared" si="30"/>
        <v>1411.3388766724186</v>
      </c>
      <c r="B117" s="35">
        <f t="shared" si="40"/>
        <v>8863208.1455027889</v>
      </c>
      <c r="C117" s="36">
        <f t="shared" si="31"/>
        <v>0.80161012187529612</v>
      </c>
      <c r="D117" s="36">
        <f t="shared" si="32"/>
        <v>0.8363684772699872</v>
      </c>
      <c r="E117" s="36">
        <f t="shared" si="33"/>
        <v>0.86676697419645599</v>
      </c>
      <c r="F117" s="36">
        <f t="shared" si="34"/>
        <v>0.89062869540003464</v>
      </c>
      <c r="G117" s="36">
        <f t="shared" si="35"/>
        <v>0.90592773277865357</v>
      </c>
      <c r="I117" s="86">
        <f t="shared" si="36"/>
        <v>10</v>
      </c>
      <c r="J117" s="86">
        <f t="shared" si="37"/>
        <v>10</v>
      </c>
      <c r="K117" s="86">
        <f t="shared" si="38"/>
        <v>10</v>
      </c>
      <c r="L117" s="86">
        <f t="shared" si="39"/>
        <v>10</v>
      </c>
    </row>
    <row r="118" spans="1:12">
      <c r="A118" s="34">
        <f t="shared" si="30"/>
        <v>1437.577625404497</v>
      </c>
      <c r="B118" s="35">
        <f t="shared" si="40"/>
        <v>9027987.4875402413</v>
      </c>
      <c r="C118" s="36">
        <f t="shared" si="31"/>
        <v>0.79673109075827186</v>
      </c>
      <c r="D118" s="36">
        <f t="shared" si="32"/>
        <v>0.83267301373734992</v>
      </c>
      <c r="E118" s="36">
        <f t="shared" si="33"/>
        <v>0.86425831175056544</v>
      </c>
      <c r="F118" s="36">
        <f t="shared" si="34"/>
        <v>0.88915507777729119</v>
      </c>
      <c r="G118" s="36">
        <f t="shared" si="35"/>
        <v>0.90516718666787777</v>
      </c>
      <c r="I118" s="86">
        <f t="shared" si="36"/>
        <v>10</v>
      </c>
      <c r="J118" s="86">
        <f t="shared" si="37"/>
        <v>10</v>
      </c>
      <c r="K118" s="86">
        <f t="shared" si="38"/>
        <v>10</v>
      </c>
      <c r="L118" s="86">
        <f t="shared" si="39"/>
        <v>10</v>
      </c>
    </row>
    <row r="119" spans="1:12">
      <c r="A119" s="34">
        <f t="shared" si="30"/>
        <v>1464.3041888963078</v>
      </c>
      <c r="B119" s="35">
        <f t="shared" si="40"/>
        <v>9195830.3062688131</v>
      </c>
      <c r="C119" s="36">
        <f t="shared" si="31"/>
        <v>0.79177929130996128</v>
      </c>
      <c r="D119" s="36">
        <f t="shared" si="32"/>
        <v>0.82891293410236588</v>
      </c>
      <c r="E119" s="36">
        <f t="shared" si="33"/>
        <v>0.86170646755145353</v>
      </c>
      <c r="F119" s="36">
        <f t="shared" si="34"/>
        <v>0.88766651326657187</v>
      </c>
      <c r="G119" s="36">
        <f t="shared" si="35"/>
        <v>0.90441589611970419</v>
      </c>
      <c r="I119" s="86">
        <f t="shared" si="36"/>
        <v>10</v>
      </c>
      <c r="J119" s="86">
        <f t="shared" si="37"/>
        <v>10</v>
      </c>
      <c r="K119" s="86">
        <f t="shared" si="38"/>
        <v>10</v>
      </c>
      <c r="L119" s="86">
        <f t="shared" si="39"/>
        <v>10</v>
      </c>
    </row>
    <row r="120" spans="1:12">
      <c r="A120" s="34">
        <f t="shared" si="30"/>
        <v>1491.5276363013479</v>
      </c>
      <c r="B120" s="35">
        <f t="shared" si="40"/>
        <v>9366793.5559724644</v>
      </c>
      <c r="C120" s="36">
        <f t="shared" si="31"/>
        <v>0.78675442439314125</v>
      </c>
      <c r="D120" s="36">
        <f t="shared" si="32"/>
        <v>0.82508674443235663</v>
      </c>
      <c r="E120" s="36">
        <f t="shared" si="33"/>
        <v>0.8591094463575335</v>
      </c>
      <c r="F120" s="36">
        <f t="shared" si="34"/>
        <v>0.8861612965257738</v>
      </c>
      <c r="G120" s="36">
        <f t="shared" si="35"/>
        <v>0.90367281048647441</v>
      </c>
      <c r="I120" s="86">
        <f t="shared" si="36"/>
        <v>10</v>
      </c>
      <c r="J120" s="86">
        <f t="shared" si="37"/>
        <v>10</v>
      </c>
      <c r="K120" s="86">
        <f t="shared" si="38"/>
        <v>10</v>
      </c>
      <c r="L120" s="86">
        <f t="shared" si="39"/>
        <v>10</v>
      </c>
    </row>
    <row r="121" spans="1:12">
      <c r="A121" s="34">
        <f t="shared" si="30"/>
        <v>1519.257205381266</v>
      </c>
      <c r="B121" s="35">
        <f t="shared" si="40"/>
        <v>9540935.2497943509</v>
      </c>
      <c r="C121" s="36">
        <f t="shared" si="31"/>
        <v>0.78165632432114174</v>
      </c>
      <c r="D121" s="36">
        <f t="shared" si="32"/>
        <v>0.82119303748527117</v>
      </c>
      <c r="E121" s="36">
        <f t="shared" si="33"/>
        <v>0.85646528403715638</v>
      </c>
      <c r="F121" s="36">
        <f t="shared" si="34"/>
        <v>0.88463772854702061</v>
      </c>
      <c r="G121" s="36">
        <f t="shared" si="35"/>
        <v>0.90293689636765151</v>
      </c>
      <c r="I121" s="86">
        <f t="shared" si="36"/>
        <v>10</v>
      </c>
      <c r="J121" s="86">
        <f t="shared" si="37"/>
        <v>10</v>
      </c>
      <c r="K121" s="86">
        <f t="shared" si="38"/>
        <v>10</v>
      </c>
      <c r="L121" s="86">
        <f t="shared" si="39"/>
        <v>10</v>
      </c>
    </row>
    <row r="122" spans="1:12">
      <c r="A122" s="34">
        <f t="shared" si="30"/>
        <v>1547.5023056405223</v>
      </c>
      <c r="B122" s="35">
        <f t="shared" si="40"/>
        <v>9718314.4794224799</v>
      </c>
      <c r="C122" s="36">
        <f t="shared" si="31"/>
        <v>0.7764849602413546</v>
      </c>
      <c r="D122" s="36">
        <f t="shared" si="32"/>
        <v>0.81723049579795448</v>
      </c>
      <c r="E122" s="36">
        <f t="shared" si="33"/>
        <v>0.8537720489926508</v>
      </c>
      <c r="F122" s="36">
        <f t="shared" si="34"/>
        <v>0.88309411565806628</v>
      </c>
      <c r="G122" s="36">
        <f t="shared" si="35"/>
        <v>0.90220713604238634</v>
      </c>
      <c r="I122" s="86">
        <f t="shared" si="36"/>
        <v>10</v>
      </c>
      <c r="J122" s="86">
        <f t="shared" si="37"/>
        <v>10</v>
      </c>
      <c r="K122" s="86">
        <f t="shared" si="38"/>
        <v>10</v>
      </c>
      <c r="L122" s="86">
        <f t="shared" si="39"/>
        <v>10</v>
      </c>
    </row>
    <row r="123" spans="1:12">
      <c r="A123" s="34">
        <f t="shared" si="30"/>
        <v>1576.2725215193259</v>
      </c>
      <c r="B123" s="35">
        <f t="shared" si="40"/>
        <v>9898991.435141366</v>
      </c>
      <c r="C123" s="36">
        <f t="shared" si="31"/>
        <v>0.77124043724919622</v>
      </c>
      <c r="D123" s="36">
        <f t="shared" si="32"/>
        <v>0.81319789480918214</v>
      </c>
      <c r="E123" s="36">
        <f t="shared" si="33"/>
        <v>0.85102784377225338</v>
      </c>
      <c r="F123" s="36">
        <f t="shared" si="34"/>
        <v>0.88152876864103746</v>
      </c>
      <c r="G123" s="36">
        <f t="shared" si="35"/>
        <v>0.90148252595657796</v>
      </c>
      <c r="I123" s="86">
        <f t="shared" si="36"/>
        <v>10</v>
      </c>
      <c r="J123" s="86">
        <f t="shared" si="37"/>
        <v>10</v>
      </c>
      <c r="K123" s="86">
        <f t="shared" si="38"/>
        <v>10</v>
      </c>
      <c r="L123" s="86">
        <f t="shared" si="39"/>
        <v>10</v>
      </c>
    </row>
    <row r="124" spans="1:12">
      <c r="A124" s="34">
        <f t="shared" si="30"/>
        <v>1605.5776156459331</v>
      </c>
      <c r="B124" s="35">
        <f t="shared" si="40"/>
        <v>10083027.426256459</v>
      </c>
      <c r="C124" s="36">
        <f t="shared" si="31"/>
        <v>0.76592299721059176</v>
      </c>
      <c r="D124" s="36">
        <f t="shared" si="32"/>
        <v>0.80909410599617437</v>
      </c>
      <c r="E124" s="36">
        <f t="shared" si="33"/>
        <v>0.84823080686610153</v>
      </c>
      <c r="F124" s="36">
        <f t="shared" si="34"/>
        <v>0.87994000196937838</v>
      </c>
      <c r="G124" s="36">
        <f t="shared" si="35"/>
        <v>0.9007620752613078</v>
      </c>
      <c r="I124" s="86">
        <f t="shared" si="36"/>
        <v>10</v>
      </c>
      <c r="J124" s="86">
        <f t="shared" si="37"/>
        <v>10</v>
      </c>
      <c r="K124" s="86">
        <f t="shared" si="38"/>
        <v>10</v>
      </c>
      <c r="L124" s="86">
        <f t="shared" si="39"/>
        <v>10</v>
      </c>
    </row>
    <row r="125" spans="1:12">
      <c r="A125" s="34">
        <f t="shared" si="30"/>
        <v>1635.4275321494104</v>
      </c>
      <c r="B125" s="35">
        <f t="shared" si="40"/>
        <v>10270484.901898297</v>
      </c>
      <c r="C125" s="36">
        <f t="shared" si="31"/>
        <v>0.76053301927248673</v>
      </c>
      <c r="D125" s="36">
        <f t="shared" si="32"/>
        <v>0.80491810000245623</v>
      </c>
      <c r="E125" s="36">
        <f t="shared" si="33"/>
        <v>0.84537911468181781</v>
      </c>
      <c r="F125" s="36">
        <f t="shared" si="34"/>
        <v>0.87832613316415042</v>
      </c>
      <c r="G125" s="36">
        <f t="shared" si="35"/>
        <v>0.90004480439976242</v>
      </c>
      <c r="I125" s="86">
        <f t="shared" si="36"/>
        <v>10</v>
      </c>
      <c r="J125" s="86">
        <f t="shared" si="37"/>
        <v>10</v>
      </c>
      <c r="K125" s="86">
        <f t="shared" si="38"/>
        <v>10</v>
      </c>
      <c r="L125" s="86">
        <f t="shared" si="39"/>
        <v>10</v>
      </c>
    </row>
    <row r="126" spans="1:12">
      <c r="A126" s="34">
        <f t="shared" si="30"/>
        <v>1665.8324000339867</v>
      </c>
      <c r="B126" s="35">
        <f t="shared" si="40"/>
        <v>10461427.472213436</v>
      </c>
      <c r="C126" s="36">
        <f t="shared" si="31"/>
        <v>0.75507102004255622</v>
      </c>
      <c r="D126" s="36">
        <f t="shared" si="32"/>
        <v>0.80066894973418212</v>
      </c>
      <c r="E126" s="36">
        <f t="shared" si="33"/>
        <v>0.84247098369452578</v>
      </c>
      <c r="F126" s="36">
        <f t="shared" si="34"/>
        <v>0.87668548227111998</v>
      </c>
      <c r="G126" s="36">
        <f t="shared" si="35"/>
        <v>0.89932974374001573</v>
      </c>
      <c r="I126" s="86">
        <f t="shared" si="36"/>
        <v>10</v>
      </c>
      <c r="J126" s="86">
        <f t="shared" si="37"/>
        <v>10</v>
      </c>
      <c r="K126" s="86">
        <f t="shared" si="38"/>
        <v>10</v>
      </c>
      <c r="L126" s="86">
        <f t="shared" si="39"/>
        <v>10</v>
      </c>
    </row>
    <row r="127" spans="1:12">
      <c r="A127" s="34">
        <f t="shared" si="30"/>
        <v>1696.8025366161394</v>
      </c>
      <c r="B127" s="35">
        <f t="shared" si="40"/>
        <v>10655919.929949354</v>
      </c>
      <c r="C127" s="36">
        <f t="shared" si="31"/>
        <v>0.74953765342114431</v>
      </c>
      <c r="D127" s="36">
        <f t="shared" si="32"/>
        <v>0.79634583340139664</v>
      </c>
      <c r="E127" s="36">
        <f t="shared" si="33"/>
        <v>0.83950467276536889</v>
      </c>
      <c r="F127" s="36">
        <f t="shared" si="34"/>
        <v>0.87501637146030964</v>
      </c>
      <c r="G127" s="36">
        <f t="shared" si="35"/>
        <v>0.89861593225125902</v>
      </c>
      <c r="I127" s="86">
        <f t="shared" si="36"/>
        <v>10</v>
      </c>
      <c r="J127" s="86">
        <f t="shared" si="37"/>
        <v>10</v>
      </c>
      <c r="K127" s="86">
        <f t="shared" si="38"/>
        <v>10</v>
      </c>
      <c r="L127" s="86">
        <f t="shared" si="39"/>
        <v>10</v>
      </c>
    </row>
    <row r="128" spans="1:12">
      <c r="A128" s="34">
        <f t="shared" si="30"/>
        <v>1728.3484510255798</v>
      </c>
      <c r="B128" s="35">
        <f t="shared" si="40"/>
        <v>10854028.272440642</v>
      </c>
      <c r="C128" s="36">
        <f t="shared" si="31"/>
        <v>0.74393371007053011</v>
      </c>
      <c r="D128" s="36">
        <f t="shared" si="32"/>
        <v>0.7919480374801624</v>
      </c>
      <c r="E128" s="36">
        <f t="shared" si="33"/>
        <v>0.83647848562177385</v>
      </c>
      <c r="F128" s="36">
        <f t="shared" si="34"/>
        <v>0.87331712474990586</v>
      </c>
      <c r="G128" s="36">
        <f t="shared" si="35"/>
        <v>0.89790241622129541</v>
      </c>
      <c r="I128" s="86">
        <f t="shared" si="36"/>
        <v>10</v>
      </c>
      <c r="J128" s="86">
        <f t="shared" si="37"/>
        <v>10</v>
      </c>
      <c r="K128" s="86">
        <f t="shared" si="38"/>
        <v>10</v>
      </c>
      <c r="L128" s="86">
        <f t="shared" si="39"/>
        <v>10</v>
      </c>
    </row>
    <row r="129" spans="1:12">
      <c r="A129" s="34">
        <f t="shared" si="30"/>
        <v>1760.4808477713282</v>
      </c>
      <c r="B129" s="35">
        <f t="shared" si="40"/>
        <v>11055819.724003941</v>
      </c>
      <c r="C129" s="36">
        <f t="shared" si="31"/>
        <v>0.73826011650887602</v>
      </c>
      <c r="D129" s="36">
        <f t="shared" si="32"/>
        <v>0.78747495957109992</v>
      </c>
      <c r="E129" s="36">
        <f t="shared" si="33"/>
        <v>0.83339077349180957</v>
      </c>
      <c r="F129" s="36">
        <f t="shared" si="34"/>
        <v>0.87158606785660442</v>
      </c>
      <c r="G129" s="36">
        <f t="shared" si="35"/>
        <v>0.8971882480133202</v>
      </c>
      <c r="I129" s="86">
        <f t="shared" si="36"/>
        <v>10</v>
      </c>
      <c r="J129" s="86">
        <f t="shared" si="37"/>
        <v>10</v>
      </c>
      <c r="K129" s="86">
        <f t="shared" si="38"/>
        <v>10</v>
      </c>
      <c r="L129" s="86">
        <f t="shared" si="39"/>
        <v>10</v>
      </c>
    </row>
    <row r="130" spans="1:12">
      <c r="A130" s="34">
        <f t="shared" si="30"/>
        <v>1793.2106303740857</v>
      </c>
      <c r="B130" s="35">
        <f t="shared" si="40"/>
        <v>11261362.758749258</v>
      </c>
      <c r="C130" s="36">
        <f t="shared" si="31"/>
        <v>0.73251793381861763</v>
      </c>
      <c r="D130" s="36">
        <f t="shared" si="32"/>
        <v>0.78292611112962929</v>
      </c>
      <c r="E130" s="36">
        <f t="shared" si="33"/>
        <v>0.8302399378840396</v>
      </c>
      <c r="F130" s="36">
        <f t="shared" si="34"/>
        <v>0.86982152817462743</v>
      </c>
      <c r="G130" s="36">
        <f t="shared" si="35"/>
        <v>0.89647248486021802</v>
      </c>
      <c r="I130" s="86">
        <f t="shared" si="36"/>
        <v>10</v>
      </c>
      <c r="J130" s="86">
        <f t="shared" si="37"/>
        <v>10</v>
      </c>
      <c r="K130" s="86">
        <f t="shared" si="38"/>
        <v>10</v>
      </c>
      <c r="L130" s="86">
        <f t="shared" si="39"/>
        <v>10</v>
      </c>
    </row>
    <row r="131" spans="1:12">
      <c r="A131" s="34">
        <f t="shared" si="30"/>
        <v>1826.5489050661379</v>
      </c>
      <c r="B131" s="35">
        <f t="shared" si="40"/>
        <v>11470727.123815347</v>
      </c>
      <c r="C131" s="36">
        <f t="shared" si="31"/>
        <v>0.72670835596163175</v>
      </c>
      <c r="D131" s="36">
        <f t="shared" si="32"/>
        <v>0.77830112004311602</v>
      </c>
      <c r="E131" s="36">
        <f t="shared" si="33"/>
        <v>0.82702443350327526</v>
      </c>
      <c r="F131" s="36">
        <f t="shared" si="34"/>
        <v>0.86802183488576512</v>
      </c>
      <c r="G131" s="36">
        <f t="shared" si="35"/>
        <v>0.89575418769478787</v>
      </c>
      <c r="I131" s="86">
        <f t="shared" si="36"/>
        <v>10</v>
      </c>
      <c r="J131" s="86">
        <f t="shared" si="37"/>
        <v>10</v>
      </c>
      <c r="K131" s="86">
        <f t="shared" si="38"/>
        <v>10</v>
      </c>
      <c r="L131" s="86">
        <f t="shared" si="39"/>
        <v>10</v>
      </c>
    </row>
    <row r="132" spans="1:12">
      <c r="A132" s="34">
        <f t="shared" si="30"/>
        <v>1860.5069845600447</v>
      </c>
      <c r="B132" s="35">
        <f t="shared" ref="B132:B133" si="41">2000*3.14*A132</f>
        <v>11683983.86303708</v>
      </c>
      <c r="C132" s="36">
        <f t="shared" si="31"/>
        <v>0.72083270769621199</v>
      </c>
      <c r="D132" s="36">
        <f t="shared" si="32"/>
        <v>0.77359973303022789</v>
      </c>
      <c r="E132" s="36">
        <f t="shared" si="33"/>
        <v>0.82374277129159279</v>
      </c>
      <c r="F132" s="36">
        <f t="shared" si="34"/>
        <v>0.86618531920288511</v>
      </c>
      <c r="G132" s="36">
        <f t="shared" si="35"/>
        <v>0.89503242001452155</v>
      </c>
      <c r="I132" s="86">
        <f t="shared" si="36"/>
        <v>10</v>
      </c>
      <c r="J132" s="86">
        <f t="shared" si="37"/>
        <v>10</v>
      </c>
      <c r="K132" s="86">
        <f t="shared" si="38"/>
        <v>10</v>
      </c>
      <c r="L132" s="86">
        <f t="shared" si="39"/>
        <v>10</v>
      </c>
    </row>
    <row r="133" spans="1:12">
      <c r="A133" s="34">
        <f t="shared" si="30"/>
        <v>1895.0963918873952</v>
      </c>
      <c r="B133" s="35">
        <f t="shared" si="41"/>
        <v>11901205.341052841</v>
      </c>
      <c r="C133" s="36">
        <f t="shared" si="31"/>
        <v>0.71489244209366798</v>
      </c>
      <c r="D133" s="36">
        <f t="shared" si="32"/>
        <v>0.76882181783808079</v>
      </c>
      <c r="E133" s="36">
        <f t="shared" si="33"/>
        <v>0.82039352158290169</v>
      </c>
      <c r="F133" s="36">
        <f t="shared" si="34"/>
        <v>0.86431031474939002</v>
      </c>
      <c r="G133" s="36">
        <f t="shared" si="35"/>
        <v>0.89430624677971282</v>
      </c>
      <c r="I133" s="86">
        <f t="shared" si="36"/>
        <v>10</v>
      </c>
      <c r="J133" s="86">
        <f t="shared" si="37"/>
        <v>10</v>
      </c>
      <c r="K133" s="86">
        <f t="shared" si="38"/>
        <v>10</v>
      </c>
      <c r="L133" s="86">
        <f t="shared" si="39"/>
        <v>10</v>
      </c>
    </row>
    <row r="134" spans="1:12">
      <c r="C134" s="36"/>
      <c r="G134" s="36"/>
      <c r="I134" s="86">
        <v>10</v>
      </c>
      <c r="K134" s="86">
        <v>10</v>
      </c>
    </row>
    <row r="135" spans="1:12">
      <c r="G135" s="36"/>
    </row>
    <row r="136" spans="1:12">
      <c r="G136" s="36"/>
    </row>
    <row r="139" spans="1:12">
      <c r="A139" s="34">
        <f>INDEX(A8:A133,J139)</f>
        <v>541.54095282414187</v>
      </c>
      <c r="J139" s="86">
        <f t="array" ref="J139">MAX(IF(J8:J133&lt;&gt;10, ROW(J8:J133),0))-ROW(J8)+1</f>
        <v>58</v>
      </c>
    </row>
    <row r="140" spans="1:12">
      <c r="A140" s="34">
        <f>INDEX(A8:A133,L140)</f>
        <v>317.41782009752131</v>
      </c>
      <c r="L140">
        <f t="array" ref="L140">MAX(IF(L8:L133&lt;&gt;10,ROW(L8:L133),0))-ROW(L8)+1</f>
        <v>29</v>
      </c>
    </row>
  </sheetData>
  <sheetProtection password="99E3" sheet="1" objects="1" scenarios="1"/>
  <mergeCells count="1">
    <mergeCell ref="P15:Q15"/>
  </mergeCells>
  <phoneticPr fontId="19" type="noConversion"/>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1112"/>
  <sheetViews>
    <sheetView topLeftCell="B1" zoomScale="70" zoomScaleNormal="70" workbookViewId="0">
      <selection activeCell="S18" sqref="S18"/>
    </sheetView>
  </sheetViews>
  <sheetFormatPr defaultRowHeight="15"/>
  <sheetData>
    <row r="1" spans="1:31">
      <c r="C1" s="98">
        <f t="shared" ref="C1:N1" si="0">MAX(C3:C1112)</f>
        <v>3.6101433415384876</v>
      </c>
      <c r="D1" s="98">
        <f t="shared" si="0"/>
        <v>1.8754791143695762</v>
      </c>
      <c r="E1" s="98">
        <f t="shared" si="0"/>
        <v>1.3403300406366234</v>
      </c>
      <c r="F1" s="98">
        <f t="shared" si="0"/>
        <v>1.1237825434402973</v>
      </c>
      <c r="G1" s="98">
        <f t="shared" si="0"/>
        <v>1.0493514532117239</v>
      </c>
      <c r="H1" s="98">
        <f t="shared" si="0"/>
        <v>1.0268121054779298</v>
      </c>
      <c r="I1" s="98">
        <f t="shared" si="0"/>
        <v>1.0174142241393034</v>
      </c>
      <c r="J1" s="98">
        <f t="shared" si="0"/>
        <v>1.0124159141985924</v>
      </c>
      <c r="K1" s="98">
        <f t="shared" si="0"/>
        <v>1.0093744569661023</v>
      </c>
      <c r="L1" s="98">
        <f t="shared" si="0"/>
        <v>1.007359532981297</v>
      </c>
      <c r="M1" s="98">
        <f t="shared" si="0"/>
        <v>1.0059499156785165</v>
      </c>
      <c r="N1" s="98">
        <f t="shared" si="0"/>
        <v>1.0049163919469171</v>
      </c>
      <c r="R1" s="86">
        <v>2.5</v>
      </c>
      <c r="S1" s="86">
        <v>3</v>
      </c>
      <c r="T1" s="86">
        <v>3.5</v>
      </c>
      <c r="U1" s="86">
        <v>4</v>
      </c>
      <c r="V1" s="86">
        <v>4.5</v>
      </c>
      <c r="W1" s="86">
        <v>5</v>
      </c>
      <c r="X1" s="86">
        <v>6</v>
      </c>
      <c r="Y1" s="86">
        <v>7</v>
      </c>
      <c r="Z1" s="86">
        <v>8</v>
      </c>
      <c r="AA1" s="86">
        <v>9</v>
      </c>
      <c r="AB1" s="86">
        <v>10</v>
      </c>
      <c r="AC1" s="86">
        <v>12</v>
      </c>
      <c r="AD1" s="86">
        <v>14</v>
      </c>
      <c r="AE1" s="86">
        <v>16</v>
      </c>
    </row>
    <row r="2" spans="1:31">
      <c r="A2" t="s">
        <v>150</v>
      </c>
      <c r="C2">
        <v>0.1</v>
      </c>
      <c r="D2">
        <v>0.2</v>
      </c>
      <c r="E2">
        <v>0.3</v>
      </c>
      <c r="F2">
        <v>0.4</v>
      </c>
      <c r="G2">
        <v>0.5</v>
      </c>
      <c r="H2">
        <v>0.6</v>
      </c>
      <c r="I2">
        <v>0.7</v>
      </c>
      <c r="J2">
        <v>0.8</v>
      </c>
      <c r="K2">
        <v>0.9</v>
      </c>
      <c r="L2">
        <v>1</v>
      </c>
      <c r="M2">
        <v>1.1000000000000001</v>
      </c>
      <c r="N2">
        <v>1.2</v>
      </c>
      <c r="Q2" s="86">
        <v>1.2</v>
      </c>
      <c r="R2">
        <v>1.2110000000000001</v>
      </c>
      <c r="S2">
        <v>1.117</v>
      </c>
      <c r="T2">
        <v>1.0720000000000001</v>
      </c>
      <c r="U2">
        <v>1.048</v>
      </c>
      <c r="V2">
        <v>1.0349999999999999</v>
      </c>
      <c r="W2">
        <v>1.026</v>
      </c>
      <c r="X2">
        <v>1.016</v>
      </c>
      <c r="Y2">
        <v>1.0109999999999999</v>
      </c>
      <c r="Z2">
        <v>1.008</v>
      </c>
      <c r="AA2">
        <v>1.006</v>
      </c>
      <c r="AB2">
        <v>1.0049999999999999</v>
      </c>
      <c r="AC2">
        <v>1.0029999999999999</v>
      </c>
      <c r="AD2">
        <v>1.002</v>
      </c>
      <c r="AE2">
        <v>1.002</v>
      </c>
    </row>
    <row r="3" spans="1:31">
      <c r="A3">
        <f t="shared" ref="A3:A34" si="1">A4/10^0.004</f>
        <v>113.14394174344875</v>
      </c>
      <c r="B3" s="35">
        <f t="shared" ref="B3:B66" si="2">2000*3.14*A3</f>
        <v>710543.9541488582</v>
      </c>
      <c r="C3" s="36">
        <f t="shared" ref="C3:C66" si="3">(B3/wo)^2*SQRT(Ma*(Ma-1))/SQRT((1-B3^2/wp^2)^2+(B3/wo)^2*(1-B3^2/wo^2)^2*(IF(answer,Ma,Ma-1)*0.1)^2)/IF(answer,1,MC)</f>
        <v>0.63541474407567033</v>
      </c>
      <c r="D3" s="35">
        <f t="shared" ref="D3:D66" si="4">(B3/wo)^2*SQRT(Ma*(Ma-1))/SQRT((1-B3^2/wp^2)^2+(B3/wo)^2*(1-B3^2/wo^2)^2*(IF(answer,Ma,Ma-1)*0.2)^2)/IF(answer,1,MC)</f>
        <v>0.56742949768435214</v>
      </c>
      <c r="E3" s="35">
        <f t="shared" ref="E3:E66" si="5">(B3/wo)^2*SQRT(Ma*(Ma-1))/SQRT((1-B3^2/wp^2)^2+(B3/wo)^2*(1-B3^2/wo^2)^2*(IF(answer,Ma,Ma-1)*0.3)^2)/IF(answer,1,MC)</f>
        <v>0.49063028886952503</v>
      </c>
      <c r="F3" s="35">
        <f t="shared" ref="F3:F66" si="6">(B3/wo)^2*SQRT(Ma*(Ma-1))/SQRT((1-B3^2/wp^2)^2+(B3/wo)^2*(1-B3^2/wo^2)^2*(IF(answer,Ma,Ma-1)*0.4)^2)/IF(answer,1,MC)</f>
        <v>0.42174866878508149</v>
      </c>
      <c r="G3" s="35">
        <f t="shared" ref="G3:G66" si="7">(B3/wo)^2*SQRT(Ma*(Ma-1))/SQRT((1-B3^2/wp^2)^2+(B3/wo)^2*(1-B3^2/wo^2)^2*(IF(answer,Ma,Ma-1)*0.5)^2)/IF(answer,1,MC)</f>
        <v>0.36492524064042653</v>
      </c>
      <c r="H3" s="35">
        <f t="shared" ref="H3:H66" si="8">(B3/wo)^2*SQRT(Ma*(Ma-1))/SQRT((1-B3^2/wp^2)^2+(B3/wo)^2*(1-B3^2/wo^2)^2*(IF(answer,Ma,Ma-1)*0.6)^2)/IF(answer,1,MC)</f>
        <v>0.31918281338723681</v>
      </c>
      <c r="I3" s="35">
        <f t="shared" ref="I3:I66" si="9">(B3/wo)^2*SQRT(Ma*(Ma-1))/SQRT((1-B3^2/wp^2)^2+(B3/wo)^2*(1-B3^2/wo^2)^2*(IF(answer,Ma,Ma-1)*0.7)^2)/IF(answer,1,MC)</f>
        <v>0.28237345487295873</v>
      </c>
      <c r="J3" s="35">
        <f t="shared" ref="J3:J66" si="10">(B3/wo)^2*SQRT(Ma*(Ma-1))/SQRT((1-B3^2/wp^2)^2+(B3/wo)^2*(1-B3^2/wo^2)^2*(IF(answer,Ma,Ma-1)*0.8)^2)/IF(answer,1,MC)</f>
        <v>0.252483120443523</v>
      </c>
      <c r="K3" s="35">
        <f t="shared" ref="K3:K66" si="11">(B3/wo)^2*SQRT(Ma*(Ma-1))/SQRT((1-B3^2/wp^2)^2+(B3/wo)^2*(1-B3^2/wo^2)^2*(IF(answer,Ma,Ma-1)*0.9)^2)/IF(answer,1,MC)</f>
        <v>0.22791254042186262</v>
      </c>
      <c r="L3" s="35">
        <f t="shared" ref="L3:L66" si="12">(B3/wo)^2*SQRT(Ma*(Ma-1))/SQRT((1-B3^2/wp^2)^2+(B3/wo)^2*(1-B3^2/wo^2)^2*(IF(answer,Ma,Ma-1)*1)^2)/IF(answer,1,MC)</f>
        <v>0.20745529424580381</v>
      </c>
      <c r="M3" s="35">
        <f t="shared" ref="M3:M66" si="13">(B3/wo)^2*SQRT(Ma*(Ma-1))/SQRT((1-B3^2/wp^2)^2+(B3/wo)^2*(1-B3^2/wo^2)^2*(IF(answer,Ma,Ma-1)*1.1)^2)/IF(answer,1,MC)</f>
        <v>0.19021310003458092</v>
      </c>
      <c r="N3" s="35">
        <f t="shared" ref="N3:N66" si="14">(B3/wo)^2*SQRT(Ma*(Ma-1))/SQRT((1-B3^2/wp^2)^2+(B3/wo)^2*(1-B3^2/wo^2)^2*(IF(answer,Ma,Ma-1)*1.2)^2)/IF(answer,1,MC)</f>
        <v>0.17551553880348097</v>
      </c>
      <c r="Q3" s="86"/>
      <c r="R3">
        <v>1.2589999999999999</v>
      </c>
      <c r="S3">
        <v>1.1459999999999999</v>
      </c>
      <c r="T3">
        <v>1.0900000000000001</v>
      </c>
      <c r="U3">
        <v>1.06</v>
      </c>
      <c r="V3">
        <v>1.0429999999999999</v>
      </c>
      <c r="W3">
        <v>1.032</v>
      </c>
      <c r="X3">
        <v>1.02</v>
      </c>
      <c r="Y3">
        <v>1.0129999999999999</v>
      </c>
      <c r="Z3">
        <v>1.01</v>
      </c>
      <c r="AA3">
        <v>1.0069999999999999</v>
      </c>
      <c r="AB3">
        <v>1.006</v>
      </c>
      <c r="AC3">
        <v>1.004</v>
      </c>
      <c r="AD3">
        <v>1.0029999999999999</v>
      </c>
      <c r="AE3">
        <v>1.002</v>
      </c>
    </row>
    <row r="4" spans="1:31">
      <c r="A4">
        <f t="shared" si="1"/>
        <v>114.19084974666791</v>
      </c>
      <c r="B4" s="35">
        <f t="shared" si="2"/>
        <v>717118.53640907444</v>
      </c>
      <c r="C4" s="36">
        <f t="shared" si="3"/>
        <v>0.65499866498222159</v>
      </c>
      <c r="D4" s="35">
        <f t="shared" si="4"/>
        <v>0.58247941414351045</v>
      </c>
      <c r="E4" s="35">
        <f t="shared" si="5"/>
        <v>0.50157392409120993</v>
      </c>
      <c r="F4" s="35">
        <f t="shared" si="6"/>
        <v>0.42979505952906288</v>
      </c>
      <c r="G4" s="35">
        <f t="shared" si="7"/>
        <v>0.3710567508563653</v>
      </c>
      <c r="H4" s="35">
        <f t="shared" si="8"/>
        <v>0.32403997239983928</v>
      </c>
      <c r="I4" s="35">
        <f t="shared" si="9"/>
        <v>0.28635510877079268</v>
      </c>
      <c r="J4" s="35">
        <f t="shared" si="10"/>
        <v>0.25584029228003491</v>
      </c>
      <c r="K4" s="35">
        <f t="shared" si="11"/>
        <v>0.23080798645342671</v>
      </c>
      <c r="L4" s="35">
        <f t="shared" si="12"/>
        <v>0.20999825486878151</v>
      </c>
      <c r="M4" s="35">
        <f t="shared" si="13"/>
        <v>0.19247942598798384</v>
      </c>
      <c r="N4" s="35">
        <f t="shared" si="14"/>
        <v>0.1775595673654155</v>
      </c>
      <c r="Q4" s="86"/>
      <c r="R4">
        <v>1.323</v>
      </c>
      <c r="S4">
        <v>1.1859999999999999</v>
      </c>
      <c r="T4">
        <v>1.1160000000000001</v>
      </c>
      <c r="U4">
        <v>1.0780000000000001</v>
      </c>
      <c r="V4">
        <v>1.0549999999999999</v>
      </c>
      <c r="W4">
        <v>1.0409999999999999</v>
      </c>
      <c r="X4">
        <v>1.0249999999999999</v>
      </c>
      <c r="Y4">
        <v>1.0169999999999999</v>
      </c>
      <c r="Z4">
        <v>1.012</v>
      </c>
      <c r="AA4">
        <v>1.0089999999999999</v>
      </c>
      <c r="AB4">
        <v>1.0069999999999999</v>
      </c>
      <c r="AC4">
        <v>1.0049999999999999</v>
      </c>
      <c r="AD4">
        <v>1.0029999999999999</v>
      </c>
      <c r="AE4">
        <v>1.002</v>
      </c>
    </row>
    <row r="5" spans="1:31">
      <c r="A5">
        <f t="shared" si="1"/>
        <v>115.24744467037362</v>
      </c>
      <c r="B5" s="35">
        <f t="shared" si="2"/>
        <v>723753.95252994634</v>
      </c>
      <c r="C5" s="36">
        <f t="shared" si="3"/>
        <v>0.67541430315558548</v>
      </c>
      <c r="D5" s="35">
        <f t="shared" si="4"/>
        <v>0.59800750003993619</v>
      </c>
      <c r="E5" s="35">
        <f t="shared" si="5"/>
        <v>0.51276263888810203</v>
      </c>
      <c r="F5" s="35">
        <f t="shared" si="6"/>
        <v>0.43797291222714563</v>
      </c>
      <c r="G5" s="35">
        <f t="shared" si="7"/>
        <v>0.37726760339691373</v>
      </c>
      <c r="H5" s="35">
        <f t="shared" si="8"/>
        <v>0.32895145637447504</v>
      </c>
      <c r="I5" s="35">
        <f t="shared" si="9"/>
        <v>0.29037796334020849</v>
      </c>
      <c r="J5" s="35">
        <f t="shared" si="10"/>
        <v>0.25923104178030076</v>
      </c>
      <c r="K5" s="35">
        <f t="shared" si="11"/>
        <v>0.23373212831143439</v>
      </c>
      <c r="L5" s="35">
        <f t="shared" si="12"/>
        <v>0.21256651081572886</v>
      </c>
      <c r="M5" s="35">
        <f t="shared" si="13"/>
        <v>0.19476851419649058</v>
      </c>
      <c r="N5" s="35">
        <f t="shared" si="14"/>
        <v>0.17962437240350215</v>
      </c>
      <c r="Q5" s="86"/>
      <c r="R5">
        <v>1.4079999999999999</v>
      </c>
      <c r="S5">
        <v>1.2430000000000001</v>
      </c>
      <c r="T5">
        <v>1.155</v>
      </c>
      <c r="U5">
        <v>1.1040000000000001</v>
      </c>
      <c r="V5">
        <v>1.073</v>
      </c>
      <c r="W5">
        <v>1.054</v>
      </c>
      <c r="X5">
        <v>1.032</v>
      </c>
      <c r="Y5">
        <v>1.0209999999999999</v>
      </c>
      <c r="Z5">
        <v>1.0149999999999999</v>
      </c>
      <c r="AA5">
        <v>1.0109999999999999</v>
      </c>
      <c r="AB5">
        <v>1.0089999999999999</v>
      </c>
      <c r="AC5">
        <v>1.006</v>
      </c>
      <c r="AD5">
        <v>1.004</v>
      </c>
      <c r="AE5">
        <v>1.0029999999999999</v>
      </c>
    </row>
    <row r="6" spans="1:31">
      <c r="A6">
        <f t="shared" si="1"/>
        <v>116.31381614653759</v>
      </c>
      <c r="B6" s="35">
        <f t="shared" si="2"/>
        <v>730450.76540025603</v>
      </c>
      <c r="C6" s="36">
        <f t="shared" si="3"/>
        <v>0.69670990532905674</v>
      </c>
      <c r="D6" s="35">
        <f t="shared" si="4"/>
        <v>0.61403023958743663</v>
      </c>
      <c r="E6" s="35">
        <f t="shared" si="5"/>
        <v>0.52419976292489878</v>
      </c>
      <c r="F6" s="35">
        <f t="shared" si="6"/>
        <v>0.44628240479996595</v>
      </c>
      <c r="G6" s="35">
        <f t="shared" si="7"/>
        <v>0.38355758767171727</v>
      </c>
      <c r="H6" s="35">
        <f t="shared" si="8"/>
        <v>0.33391718302188678</v>
      </c>
      <c r="I6" s="35">
        <f t="shared" si="9"/>
        <v>0.29444208621935242</v>
      </c>
      <c r="J6" s="35">
        <f t="shared" si="10"/>
        <v>0.26265553496777944</v>
      </c>
      <c r="K6" s="35">
        <f t="shared" si="11"/>
        <v>0.23668518659171844</v>
      </c>
      <c r="L6" s="35">
        <f t="shared" si="12"/>
        <v>0.21516030916099738</v>
      </c>
      <c r="M6" s="35">
        <f t="shared" si="13"/>
        <v>0.19708062164580392</v>
      </c>
      <c r="N6" s="35">
        <f t="shared" si="14"/>
        <v>0.1817102114072553</v>
      </c>
      <c r="Q6" s="86"/>
      <c r="R6">
        <v>1.524</v>
      </c>
      <c r="S6">
        <v>1.325</v>
      </c>
      <c r="T6">
        <v>1.2130000000000001</v>
      </c>
      <c r="U6">
        <v>1.145</v>
      </c>
      <c r="V6">
        <v>1.103</v>
      </c>
      <c r="W6">
        <v>1.075</v>
      </c>
      <c r="X6">
        <v>1.044</v>
      </c>
      <c r="Y6">
        <v>1.0289999999999999</v>
      </c>
      <c r="Z6">
        <v>1.02</v>
      </c>
      <c r="AA6">
        <v>1.0149999999999999</v>
      </c>
      <c r="AB6">
        <v>1.012</v>
      </c>
      <c r="AC6">
        <v>1.008</v>
      </c>
      <c r="AD6">
        <v>1.0049999999999999</v>
      </c>
      <c r="AE6">
        <v>1.004</v>
      </c>
    </row>
    <row r="7" spans="1:31">
      <c r="A7">
        <f t="shared" si="1"/>
        <v>117.39005463648593</v>
      </c>
      <c r="B7" s="35">
        <f t="shared" si="2"/>
        <v>737209.54311713157</v>
      </c>
      <c r="C7" s="36">
        <f t="shared" si="3"/>
        <v>0.71893726086412157</v>
      </c>
      <c r="D7" s="35">
        <f t="shared" si="4"/>
        <v>0.63056446467431859</v>
      </c>
      <c r="E7" s="35">
        <f t="shared" si="5"/>
        <v>0.53588837841075898</v>
      </c>
      <c r="F7" s="35">
        <f t="shared" si="6"/>
        <v>0.45472355017978461</v>
      </c>
      <c r="G7" s="35">
        <f t="shared" si="7"/>
        <v>0.38992641986925175</v>
      </c>
      <c r="H7" s="35">
        <f t="shared" si="8"/>
        <v>0.33893704174388933</v>
      </c>
      <c r="I7" s="35">
        <f t="shared" si="9"/>
        <v>0.29854753613025281</v>
      </c>
      <c r="J7" s="35">
        <f t="shared" si="10"/>
        <v>0.26611393723118965</v>
      </c>
      <c r="K7" s="35">
        <f t="shared" si="11"/>
        <v>0.23966738483437333</v>
      </c>
      <c r="L7" s="35">
        <f t="shared" si="12"/>
        <v>0.21777990146478718</v>
      </c>
      <c r="M7" s="35">
        <f t="shared" si="13"/>
        <v>0.19941601043261514</v>
      </c>
      <c r="N7" s="35">
        <f t="shared" si="14"/>
        <v>0.18381734717491896</v>
      </c>
      <c r="Q7" s="86"/>
      <c r="R7">
        <v>1.6830000000000001</v>
      </c>
      <c r="S7">
        <v>1.4419999999999999</v>
      </c>
      <c r="T7">
        <v>1.302</v>
      </c>
      <c r="U7">
        <v>1.212</v>
      </c>
      <c r="V7">
        <v>1.153</v>
      </c>
      <c r="W7">
        <v>1.113</v>
      </c>
      <c r="X7">
        <v>1.0660000000000001</v>
      </c>
      <c r="Y7">
        <v>1.042</v>
      </c>
      <c r="Z7">
        <v>1.0289999999999999</v>
      </c>
      <c r="AA7">
        <v>1.0209999999999999</v>
      </c>
      <c r="AB7">
        <v>1.016</v>
      </c>
      <c r="AC7">
        <v>1.01</v>
      </c>
      <c r="AD7">
        <v>1.0069999999999999</v>
      </c>
      <c r="AE7">
        <v>1.0049999999999999</v>
      </c>
    </row>
    <row r="8" spans="1:31">
      <c r="A8">
        <f t="shared" si="1"/>
        <v>118.4762514385731</v>
      </c>
      <c r="B8" s="35">
        <f t="shared" si="2"/>
        <v>744030.85903423908</v>
      </c>
      <c r="C8" s="36">
        <f t="shared" si="3"/>
        <v>0.7421520026538978</v>
      </c>
      <c r="D8" s="35">
        <f t="shared" si="4"/>
        <v>0.64762731015145913</v>
      </c>
      <c r="E8" s="35">
        <f t="shared" si="5"/>
        <v>0.54783128224738931</v>
      </c>
      <c r="F8" s="35">
        <f t="shared" si="6"/>
        <v>0.46329618443634329</v>
      </c>
      <c r="G8" s="35">
        <f t="shared" si="7"/>
        <v>0.396373739827314</v>
      </c>
      <c r="H8" s="35">
        <f t="shared" si="8"/>
        <v>0.34401089281615932</v>
      </c>
      <c r="I8" s="35">
        <f t="shared" si="9"/>
        <v>0.30269436267262512</v>
      </c>
      <c r="J8" s="35">
        <f t="shared" si="10"/>
        <v>0.26960641330193097</v>
      </c>
      <c r="K8" s="35">
        <f t="shared" si="11"/>
        <v>0.24267894957079916</v>
      </c>
      <c r="L8" s="35">
        <f t="shared" si="12"/>
        <v>0.22042554385408369</v>
      </c>
      <c r="M8" s="35">
        <f t="shared" si="13"/>
        <v>0.20177494786491312</v>
      </c>
      <c r="N8" s="35">
        <f t="shared" si="14"/>
        <v>0.18594604792546029</v>
      </c>
      <c r="Q8" s="86"/>
      <c r="R8">
        <v>1.905</v>
      </c>
      <c r="S8">
        <v>1.6140000000000001</v>
      </c>
      <c r="T8">
        <v>1.4379999999999999</v>
      </c>
      <c r="U8">
        <v>1.3220000000000001</v>
      </c>
      <c r="V8">
        <v>1.2410000000000001</v>
      </c>
      <c r="W8">
        <v>1.1830000000000001</v>
      </c>
      <c r="X8">
        <v>1.1100000000000001</v>
      </c>
      <c r="Y8">
        <v>1.07</v>
      </c>
      <c r="Z8">
        <v>1.0469999999999999</v>
      </c>
      <c r="AA8">
        <v>1.0329999999999999</v>
      </c>
      <c r="AB8">
        <v>1.0249999999999999</v>
      </c>
      <c r="AC8">
        <v>1.0149999999999999</v>
      </c>
      <c r="AD8">
        <v>1.0109999999999999</v>
      </c>
      <c r="AE8">
        <v>1.008</v>
      </c>
    </row>
    <row r="9" spans="1:31">
      <c r="A9">
        <f t="shared" si="1"/>
        <v>119.57249869592685</v>
      </c>
      <c r="B9" s="35">
        <f t="shared" si="2"/>
        <v>750915.29181042069</v>
      </c>
      <c r="C9" s="36">
        <f t="shared" si="3"/>
        <v>0.76641393437254246</v>
      </c>
      <c r="D9" s="35">
        <f t="shared" si="4"/>
        <v>0.66523615775420109</v>
      </c>
      <c r="E9" s="35">
        <f t="shared" si="5"/>
        <v>0.56003094497493755</v>
      </c>
      <c r="F9" s="35">
        <f t="shared" si="6"/>
        <v>0.47199995453884769</v>
      </c>
      <c r="G9" s="35">
        <f t="shared" si="7"/>
        <v>0.4028991078969657</v>
      </c>
      <c r="H9" s="35">
        <f t="shared" si="8"/>
        <v>0.34913856657498565</v>
      </c>
      <c r="I9" s="35">
        <f t="shared" si="9"/>
        <v>0.30688260611438761</v>
      </c>
      <c r="J9" s="35">
        <f t="shared" si="10"/>
        <v>0.27313312722732319</v>
      </c>
      <c r="K9" s="35">
        <f t="shared" si="11"/>
        <v>0.24572011036829355</v>
      </c>
      <c r="L9" s="35">
        <f t="shared" si="12"/>
        <v>0.22309749710313465</v>
      </c>
      <c r="M9" s="35">
        <f t="shared" si="13"/>
        <v>0.20415770656341667</v>
      </c>
      <c r="N9" s="35">
        <f t="shared" si="14"/>
        <v>0.18809658741280133</v>
      </c>
      <c r="Q9" s="86"/>
      <c r="R9">
        <v>2.23</v>
      </c>
      <c r="S9">
        <v>1.87</v>
      </c>
      <c r="T9">
        <v>1.649</v>
      </c>
      <c r="U9">
        <v>1.5</v>
      </c>
      <c r="V9">
        <v>1.393</v>
      </c>
      <c r="W9">
        <v>1.3120000000000001</v>
      </c>
      <c r="X9">
        <v>1.202</v>
      </c>
      <c r="Y9">
        <v>1.1339999999999999</v>
      </c>
      <c r="Z9">
        <v>1.091</v>
      </c>
      <c r="AA9">
        <v>1.0629999999999999</v>
      </c>
      <c r="AB9">
        <v>1.046</v>
      </c>
      <c r="AC9">
        <v>1.0269999999999999</v>
      </c>
      <c r="AD9">
        <v>1.0169999999999999</v>
      </c>
      <c r="AE9">
        <v>1.012</v>
      </c>
    </row>
    <row r="10" spans="1:31">
      <c r="A10">
        <f t="shared" si="1"/>
        <v>120.67888940426477</v>
      </c>
      <c r="B10" s="35">
        <f t="shared" si="2"/>
        <v>757863.4254587827</v>
      </c>
      <c r="C10" s="36">
        <f t="shared" si="3"/>
        <v>0.79178738580375141</v>
      </c>
      <c r="D10" s="35">
        <f t="shared" si="4"/>
        <v>0.68340856683612339</v>
      </c>
      <c r="E10" s="35">
        <f t="shared" si="5"/>
        <v>0.57248946639082809</v>
      </c>
      <c r="F10" s="35">
        <f t="shared" si="6"/>
        <v>0.4808343057872243</v>
      </c>
      <c r="G10" s="35">
        <f t="shared" si="7"/>
        <v>0.40950200181063745</v>
      </c>
      <c r="H10" s="35">
        <f t="shared" si="8"/>
        <v>0.35431986260956871</v>
      </c>
      <c r="I10" s="35">
        <f t="shared" si="9"/>
        <v>0.3111122971786987</v>
      </c>
      <c r="J10" s="35">
        <f t="shared" si="10"/>
        <v>0.27669424233935036</v>
      </c>
      <c r="K10" s="35">
        <f t="shared" si="11"/>
        <v>0.24879109987199727</v>
      </c>
      <c r="L10" s="35">
        <f t="shared" si="12"/>
        <v>0.22579602671338705</v>
      </c>
      <c r="M10" s="35">
        <f t="shared" si="13"/>
        <v>0.20656456456412978</v>
      </c>
      <c r="N10" s="35">
        <f t="shared" si="14"/>
        <v>0.19026924504234</v>
      </c>
      <c r="Q10" s="86"/>
      <c r="R10">
        <v>2.7309999999999999</v>
      </c>
      <c r="S10">
        <v>2.2730000000000001</v>
      </c>
      <c r="T10">
        <v>1.9890000000000001</v>
      </c>
      <c r="U10">
        <v>1.794</v>
      </c>
      <c r="V10">
        <v>1.6519999999999999</v>
      </c>
      <c r="W10">
        <v>1.5429999999999999</v>
      </c>
      <c r="X10">
        <v>1.3879999999999999</v>
      </c>
      <c r="Y10">
        <v>1.2829999999999999</v>
      </c>
      <c r="Z10">
        <v>1.2090000000000001</v>
      </c>
      <c r="AA10">
        <v>1.155</v>
      </c>
      <c r="AB10">
        <v>1.115</v>
      </c>
      <c r="AC10">
        <v>1.0649999999999999</v>
      </c>
      <c r="AD10">
        <v>1.0389999999999999</v>
      </c>
      <c r="AE10">
        <v>1.0249999999999999</v>
      </c>
    </row>
    <row r="11" spans="1:31">
      <c r="A11">
        <f t="shared" si="1"/>
        <v>121.79551741978324</v>
      </c>
      <c r="B11" s="35">
        <f t="shared" si="2"/>
        <v>764875.84939623869</v>
      </c>
      <c r="C11" s="36">
        <f t="shared" si="3"/>
        <v>0.81834159783263838</v>
      </c>
      <c r="D11" s="35">
        <f t="shared" si="4"/>
        <v>0.70216218986150103</v>
      </c>
      <c r="E11" s="35">
        <f t="shared" si="5"/>
        <v>0.58520852773710053</v>
      </c>
      <c r="F11" s="35">
        <f t="shared" si="6"/>
        <v>0.48979846895276441</v>
      </c>
      <c r="G11" s="35">
        <f t="shared" si="7"/>
        <v>0.41618181356600087</v>
      </c>
      <c r="H11" s="35">
        <f t="shared" si="8"/>
        <v>0.35955454896153394</v>
      </c>
      <c r="I11" s="35">
        <f t="shared" si="9"/>
        <v>0.31538345682732843</v>
      </c>
      <c r="J11" s="35">
        <f t="shared" si="10"/>
        <v>0.28028992121858848</v>
      </c>
      <c r="K11" s="35">
        <f t="shared" si="11"/>
        <v>0.25189215384399471</v>
      </c>
      <c r="L11" s="35">
        <f t="shared" si="12"/>
        <v>0.22852140299280141</v>
      </c>
      <c r="M11" s="35">
        <f t="shared" si="13"/>
        <v>0.20899580542201734</v>
      </c>
      <c r="N11" s="35">
        <f t="shared" si="14"/>
        <v>0.19246430598981368</v>
      </c>
      <c r="Q11" s="86"/>
      <c r="R11">
        <v>3.5840000000000001</v>
      </c>
      <c r="S11">
        <v>2.9660000000000002</v>
      </c>
      <c r="T11">
        <v>2.58</v>
      </c>
      <c r="U11">
        <v>2.3140000000000001</v>
      </c>
      <c r="V11">
        <v>2.1179999999999999</v>
      </c>
      <c r="W11">
        <v>1.9670000000000001</v>
      </c>
      <c r="X11">
        <v>1.7470000000000001</v>
      </c>
      <c r="Y11">
        <v>1.5940000000000001</v>
      </c>
      <c r="Z11">
        <v>1.4810000000000001</v>
      </c>
      <c r="AA11">
        <v>1.393</v>
      </c>
      <c r="AB11">
        <v>1.3240000000000001</v>
      </c>
      <c r="AC11">
        <v>1.2230000000000001</v>
      </c>
      <c r="AD11">
        <v>1.153</v>
      </c>
      <c r="AE11">
        <v>1.105</v>
      </c>
    </row>
    <row r="12" spans="1:31">
      <c r="A12">
        <f t="shared" si="1"/>
        <v>122.92247746711934</v>
      </c>
      <c r="B12" s="35">
        <f t="shared" si="2"/>
        <v>771953.1584935094</v>
      </c>
      <c r="C12" s="36">
        <f t="shared" si="3"/>
        <v>0.84615113840979717</v>
      </c>
      <c r="D12" s="35">
        <f t="shared" si="4"/>
        <v>0.72151467035482808</v>
      </c>
      <c r="E12" s="35">
        <f t="shared" si="5"/>
        <v>0.59818934037842308</v>
      </c>
      <c r="F12" s="35">
        <f t="shared" si="6"/>
        <v>0.49889144717576484</v>
      </c>
      <c r="G12" s="35">
        <f t="shared" si="7"/>
        <v>0.42293784633812048</v>
      </c>
      <c r="H12" s="35">
        <f t="shared" si="8"/>
        <v>0.36484236133338227</v>
      </c>
      <c r="I12" s="35">
        <f t="shared" si="9"/>
        <v>0.31969609604016014</v>
      </c>
      <c r="J12" s="35">
        <f t="shared" si="10"/>
        <v>0.2839203256529807</v>
      </c>
      <c r="K12" s="35">
        <f t="shared" si="11"/>
        <v>0.25502351119935929</v>
      </c>
      <c r="L12" s="35">
        <f t="shared" si="12"/>
        <v>0.23127390113445168</v>
      </c>
      <c r="M12" s="35">
        <f t="shared" si="13"/>
        <v>0.21145171831579443</v>
      </c>
      <c r="N12" s="35">
        <f t="shared" si="14"/>
        <v>0.194682061322555</v>
      </c>
      <c r="Q12" s="86"/>
      <c r="R12">
        <v>5.3170000000000002</v>
      </c>
      <c r="S12">
        <v>4.3819999999999997</v>
      </c>
      <c r="T12">
        <v>3.798</v>
      </c>
      <c r="U12">
        <v>3.3929999999999998</v>
      </c>
      <c r="V12">
        <v>3.0939999999999999</v>
      </c>
      <c r="W12">
        <v>2.8610000000000002</v>
      </c>
      <c r="X12">
        <v>2.5219999999999998</v>
      </c>
      <c r="Y12">
        <v>2.282</v>
      </c>
      <c r="Z12">
        <v>2.1030000000000002</v>
      </c>
      <c r="AA12">
        <v>1.9630000000000001</v>
      </c>
      <c r="AB12">
        <v>1.849</v>
      </c>
      <c r="AC12">
        <v>1.677</v>
      </c>
      <c r="AD12">
        <v>1.55</v>
      </c>
      <c r="AE12">
        <v>1.4530000000000001</v>
      </c>
    </row>
    <row r="13" spans="1:31">
      <c r="A13">
        <f t="shared" si="1"/>
        <v>124.0598651473864</v>
      </c>
      <c r="B13" s="35">
        <f t="shared" si="2"/>
        <v>779095.95312558662</v>
      </c>
      <c r="C13" s="36">
        <f t="shared" si="3"/>
        <v>0.87529635034433606</v>
      </c>
      <c r="D13" s="35">
        <f t="shared" si="4"/>
        <v>0.74148352074287238</v>
      </c>
      <c r="E13" s="35">
        <f t="shared" si="5"/>
        <v>0.61143259092673774</v>
      </c>
      <c r="F13" s="35">
        <f t="shared" si="6"/>
        <v>0.50811200267585499</v>
      </c>
      <c r="G13" s="35">
        <f t="shared" si="7"/>
        <v>0.42976931143331509</v>
      </c>
      <c r="H13" s="35">
        <f t="shared" si="8"/>
        <v>0.37018300230767776</v>
      </c>
      <c r="I13" s="35">
        <f t="shared" si="9"/>
        <v>0.32405021559061836</v>
      </c>
      <c r="J13" s="35">
        <f t="shared" si="10"/>
        <v>0.28758561659111681</v>
      </c>
      <c r="K13" s="35">
        <f t="shared" si="11"/>
        <v>0.25818541403892686</v>
      </c>
      <c r="L13" s="35">
        <f t="shared" si="12"/>
        <v>0.23405380129431461</v>
      </c>
      <c r="M13" s="35">
        <f t="shared" si="13"/>
        <v>0.21393259815381976</v>
      </c>
      <c r="N13" s="35">
        <f t="shared" si="14"/>
        <v>0.19692280812318982</v>
      </c>
      <c r="Q13" s="86">
        <v>0.1</v>
      </c>
      <c r="R13">
        <v>10.563000000000001</v>
      </c>
      <c r="S13">
        <v>8.6839999999999993</v>
      </c>
      <c r="T13">
        <v>7.51</v>
      </c>
      <c r="U13">
        <v>6.6959999999999997</v>
      </c>
      <c r="V13">
        <v>6.0919999999999996</v>
      </c>
      <c r="W13">
        <v>5.6219999999999999</v>
      </c>
      <c r="X13">
        <v>4.9340000000000002</v>
      </c>
      <c r="Y13">
        <v>4.4470000000000001</v>
      </c>
      <c r="Z13">
        <v>4.08</v>
      </c>
      <c r="AA13">
        <v>3.79</v>
      </c>
      <c r="AB13">
        <v>3.5569999999999999</v>
      </c>
      <c r="AC13">
        <v>3.1970000000000001</v>
      </c>
      <c r="AD13">
        <v>2.9289999999999998</v>
      </c>
      <c r="AE13">
        <v>2.7210000000000001</v>
      </c>
    </row>
    <row r="14" spans="1:31">
      <c r="A14">
        <f t="shared" si="1"/>
        <v>125.20777694628401</v>
      </c>
      <c r="B14" s="35">
        <f t="shared" si="2"/>
        <v>786304.83922266366</v>
      </c>
      <c r="C14" s="36">
        <f t="shared" si="3"/>
        <v>0.9058638310868431</v>
      </c>
      <c r="D14" s="35">
        <f t="shared" si="4"/>
        <v>0.76208597725172922</v>
      </c>
      <c r="E14" s="35">
        <f t="shared" si="5"/>
        <v>0.62493838281032477</v>
      </c>
      <c r="F14" s="35">
        <f t="shared" si="6"/>
        <v>0.51745864333928671</v>
      </c>
      <c r="G14" s="35">
        <f t="shared" si="7"/>
        <v>0.43667532529906672</v>
      </c>
      <c r="H14" s="35">
        <f t="shared" si="8"/>
        <v>0.37557614057882882</v>
      </c>
      <c r="I14" s="35">
        <f t="shared" si="9"/>
        <v>0.32844580581680594</v>
      </c>
      <c r="J14" s="35">
        <f t="shared" si="10"/>
        <v>0.29128595408966035</v>
      </c>
      <c r="K14" s="35">
        <f t="shared" si="11"/>
        <v>0.26137810767856762</v>
      </c>
      <c r="L14" s="35">
        <f t="shared" si="12"/>
        <v>0.23686138866814455</v>
      </c>
      <c r="M14" s="35">
        <f t="shared" si="13"/>
        <v>0.21643874568107954</v>
      </c>
      <c r="N14" s="35">
        <f t="shared" si="14"/>
        <v>0.19918684961582681</v>
      </c>
    </row>
    <row r="15" spans="1:31">
      <c r="A15">
        <f t="shared" si="1"/>
        <v>126.36631024228291</v>
      </c>
      <c r="B15" s="35">
        <f t="shared" si="2"/>
        <v>793580.42832153663</v>
      </c>
      <c r="C15" s="36">
        <f t="shared" si="3"/>
        <v>0.93794694363350672</v>
      </c>
      <c r="D15" s="35">
        <f t="shared" si="4"/>
        <v>0.78333882874504945</v>
      </c>
      <c r="E15" s="35">
        <f t="shared" si="5"/>
        <v>0.63870617433597643</v>
      </c>
      <c r="F15" s="35">
        <f t="shared" si="6"/>
        <v>0.5269296092565432</v>
      </c>
      <c r="G15" s="35">
        <f t="shared" si="7"/>
        <v>0.44365490660521562</v>
      </c>
      <c r="H15" s="35">
        <f t="shared" si="8"/>
        <v>0.38102141019938873</v>
      </c>
      <c r="I15" s="35">
        <f t="shared" si="9"/>
        <v>0.33288284638813231</v>
      </c>
      <c r="J15" s="35">
        <f t="shared" si="10"/>
        <v>0.29502149725455568</v>
      </c>
      <c r="K15" s="35">
        <f t="shared" si="11"/>
        <v>0.26460184067472037</v>
      </c>
      <c r="L15" s="35">
        <f t="shared" si="12"/>
        <v>0.23969695356732254</v>
      </c>
      <c r="M15" s="35">
        <f t="shared" si="13"/>
        <v>0.21897046758724278</v>
      </c>
      <c r="N15" s="35">
        <f t="shared" si="14"/>
        <v>0.20147449529478353</v>
      </c>
    </row>
    <row r="16" spans="1:31">
      <c r="A16">
        <f t="shared" si="1"/>
        <v>127.53556331488572</v>
      </c>
      <c r="B16" s="35">
        <f t="shared" si="2"/>
        <v>800923.33761748229</v>
      </c>
      <c r="C16" s="36">
        <f t="shared" si="3"/>
        <v>0.97164635619849826</v>
      </c>
      <c r="D16" s="35">
        <f t="shared" si="4"/>
        <v>0.80525821611972614</v>
      </c>
      <c r="E16" s="35">
        <f t="shared" si="5"/>
        <v>0.65273471335386279</v>
      </c>
      <c r="F16" s="35">
        <f t="shared" si="6"/>
        <v>0.53652285929312371</v>
      </c>
      <c r="G16" s="35">
        <f t="shared" si="7"/>
        <v>0.45070697341255922</v>
      </c>
      <c r="H16" s="35">
        <f t="shared" si="8"/>
        <v>0.38651840984285513</v>
      </c>
      <c r="I16" s="35">
        <f t="shared" si="9"/>
        <v>0.33736130606720227</v>
      </c>
      <c r="J16" s="35">
        <f t="shared" si="10"/>
        <v>0.29879240417563463</v>
      </c>
      <c r="K16" s="35">
        <f t="shared" si="11"/>
        <v>0.26785686484593751</v>
      </c>
      <c r="L16" s="35">
        <f t="shared" si="12"/>
        <v>0.242560791493559</v>
      </c>
      <c r="M16" s="35">
        <f t="shared" si="13"/>
        <v>0.22152807661576449</v>
      </c>
      <c r="N16" s="35">
        <f t="shared" si="14"/>
        <v>0.20378606105589564</v>
      </c>
    </row>
    <row r="17" spans="1:14">
      <c r="A17">
        <f t="shared" si="1"/>
        <v>128.71563535296414</v>
      </c>
      <c r="B17" s="35">
        <f t="shared" si="2"/>
        <v>808334.19001661486</v>
      </c>
      <c r="C17" s="36">
        <f t="shared" si="3"/>
        <v>1.0070706062025812</v>
      </c>
      <c r="D17" s="35">
        <f t="shared" si="4"/>
        <v>0.82785939862542524</v>
      </c>
      <c r="E17" s="35">
        <f t="shared" si="5"/>
        <v>0.66702196870648001</v>
      </c>
      <c r="F17" s="35">
        <f t="shared" si="6"/>
        <v>0.54623605778622586</v>
      </c>
      <c r="G17" s="35">
        <f t="shared" si="7"/>
        <v>0.45783034044582499</v>
      </c>
      <c r="H17" s="35">
        <f t="shared" si="8"/>
        <v>0.39206670208500821</v>
      </c>
      <c r="I17" s="35">
        <f t="shared" si="9"/>
        <v>0.34188114246673579</v>
      </c>
      <c r="J17" s="35">
        <f t="shared" si="10"/>
        <v>0.30259883185423142</v>
      </c>
      <c r="K17" s="35">
        <f t="shared" si="11"/>
        <v>0.27114343529018137</v>
      </c>
      <c r="L17" s="35">
        <f t="shared" si="12"/>
        <v>0.24545320321232197</v>
      </c>
      <c r="M17" s="35">
        <f t="shared" si="13"/>
        <v>0.22411189167400863</v>
      </c>
      <c r="N17" s="35">
        <f t="shared" si="14"/>
        <v>0.20612186933045074</v>
      </c>
    </row>
    <row r="18" spans="1:14">
      <c r="A18">
        <f t="shared" si="1"/>
        <v>129.90662646317318</v>
      </c>
      <c r="B18" s="35">
        <f t="shared" si="2"/>
        <v>815813.61418872757</v>
      </c>
      <c r="C18" s="36">
        <f t="shared" si="3"/>
        <v>1.0443366811982462</v>
      </c>
      <c r="D18" s="35">
        <f t="shared" si="4"/>
        <v>0.85115648326264293</v>
      </c>
      <c r="E18" s="35">
        <f t="shared" si="5"/>
        <v>0.68156505872659512</v>
      </c>
      <c r="F18" s="35">
        <f t="shared" si="6"/>
        <v>0.55606656147015099</v>
      </c>
      <c r="G18" s="35">
        <f t="shared" si="7"/>
        <v>0.46502371648879509</v>
      </c>
      <c r="H18" s="35">
        <f t="shared" si="8"/>
        <v>0.39766581270587931</v>
      </c>
      <c r="I18" s="35">
        <f t="shared" si="9"/>
        <v>0.34644230180127666</v>
      </c>
      <c r="J18" s="35">
        <f t="shared" si="10"/>
        <v>0.30644093612340123</v>
      </c>
      <c r="K18" s="35">
        <f t="shared" si="11"/>
        <v>0.27446181039759648</v>
      </c>
      <c r="L18" s="35">
        <f t="shared" si="12"/>
        <v>0.24837449482485166</v>
      </c>
      <c r="M18" s="35">
        <f t="shared" si="13"/>
        <v>0.22672223794435356</v>
      </c>
      <c r="N18" s="35">
        <f t="shared" si="14"/>
        <v>0.20848224922178649</v>
      </c>
    </row>
    <row r="19" spans="1:14">
      <c r="A19">
        <f t="shared" si="1"/>
        <v>131.10863767844333</v>
      </c>
      <c r="B19" s="35">
        <f t="shared" si="2"/>
        <v>823362.24462062411</v>
      </c>
      <c r="C19" s="36">
        <f t="shared" si="3"/>
        <v>1.0835706053127958</v>
      </c>
      <c r="D19" s="35">
        <f t="shared" si="4"/>
        <v>0.87516211326455384</v>
      </c>
      <c r="E19" s="35">
        <f t="shared" si="5"/>
        <v>0.69636017714498633</v>
      </c>
      <c r="F19" s="35">
        <f t="shared" si="6"/>
        <v>0.56601140674352202</v>
      </c>
      <c r="G19" s="35">
        <f t="shared" si="7"/>
        <v>0.47228570192012087</v>
      </c>
      <c r="H19" s="35">
        <f t="shared" si="8"/>
        <v>0.40331523001449154</v>
      </c>
      <c r="I19" s="35">
        <f t="shared" si="9"/>
        <v>0.35104471863345216</v>
      </c>
      <c r="J19" s="35">
        <f t="shared" si="10"/>
        <v>0.31031887156032456</v>
      </c>
      <c r="K19" s="35">
        <f t="shared" si="11"/>
        <v>0.27781225185847419</v>
      </c>
      <c r="L19" s="35">
        <f t="shared" si="12"/>
        <v>0.25132497783861363</v>
      </c>
      <c r="M19" s="35">
        <f t="shared" si="13"/>
        <v>0.22935944699624156</v>
      </c>
      <c r="N19" s="35">
        <f t="shared" si="14"/>
        <v>0.21086753664459154</v>
      </c>
    </row>
    <row r="20" spans="1:14">
      <c r="A20">
        <f t="shared" si="1"/>
        <v>132.32177096655127</v>
      </c>
      <c r="B20" s="35">
        <f t="shared" si="2"/>
        <v>830980.72166994202</v>
      </c>
      <c r="C20" s="36">
        <f t="shared" si="3"/>
        <v>1.1249080142677355</v>
      </c>
      <c r="D20" s="35">
        <f t="shared" si="4"/>
        <v>0.89988711161172819</v>
      </c>
      <c r="E20" s="35">
        <f t="shared" si="5"/>
        <v>0.71140251687742262</v>
      </c>
      <c r="F20" s="35">
        <f t="shared" si="6"/>
        <v>0.5760672974016362</v>
      </c>
      <c r="G20" s="35">
        <f t="shared" si="7"/>
        <v>0.47961478640905336</v>
      </c>
      <c r="H20" s="35">
        <f t="shared" si="8"/>
        <v>0.40901440419855445</v>
      </c>
      <c r="I20" s="35">
        <f t="shared" si="9"/>
        <v>0.35568831561453007</v>
      </c>
      <c r="J20" s="35">
        <f t="shared" si="10"/>
        <v>0.31423279139046806</v>
      </c>
      <c r="K20" s="35">
        <f t="shared" si="11"/>
        <v>0.2811950246661033</v>
      </c>
      <c r="L20" s="35">
        <f t="shared" si="12"/>
        <v>0.25430496923602813</v>
      </c>
      <c r="M20" s="35">
        <f t="shared" si="13"/>
        <v>0.23202385689911917</v>
      </c>
      <c r="N20" s="35">
        <f t="shared" si="14"/>
        <v>0.21327807446694022</v>
      </c>
    </row>
    <row r="21" spans="1:14">
      <c r="A21">
        <f t="shared" si="1"/>
        <v>133.54612923876991</v>
      </c>
      <c r="B21" s="35">
        <f t="shared" si="2"/>
        <v>838669.69161947502</v>
      </c>
      <c r="C21" s="36">
        <f t="shared" si="3"/>
        <v>1.1684946945364965</v>
      </c>
      <c r="D21" s="35">
        <f t="shared" si="4"/>
        <v>0.92534007560494169</v>
      </c>
      <c r="E21" s="35">
        <f t="shared" si="5"/>
        <v>0.72668619228185405</v>
      </c>
      <c r="F21" s="35">
        <f t="shared" si="6"/>
        <v>0.58623059296737845</v>
      </c>
      <c r="G21" s="35">
        <f t="shared" si="7"/>
        <v>0.48700934679094104</v>
      </c>
      <c r="H21" s="35">
        <f t="shared" si="8"/>
        <v>0.41476274670134272</v>
      </c>
      <c r="I21" s="35">
        <f t="shared" si="9"/>
        <v>0.36037300321903043</v>
      </c>
      <c r="J21" s="35">
        <f t="shared" si="10"/>
        <v>0.31818284738305691</v>
      </c>
      <c r="K21" s="35">
        <f t="shared" si="11"/>
        <v>0.28461039711419744</v>
      </c>
      <c r="L21" s="35">
        <f t="shared" si="12"/>
        <v>0.2573147915413056</v>
      </c>
      <c r="M21" s="35">
        <f t="shared" si="13"/>
        <v>0.23471581233621555</v>
      </c>
      <c r="N21" s="35">
        <f t="shared" si="14"/>
        <v>0.21571421265509408</v>
      </c>
    </row>
    <row r="22" spans="1:14">
      <c r="A22">
        <f t="shared" si="1"/>
        <v>134.78181635859843</v>
      </c>
      <c r="B22" s="35">
        <f t="shared" si="2"/>
        <v>846429.80673199811</v>
      </c>
      <c r="C22" s="36">
        <f t="shared" si="3"/>
        <v>1.2144870520951556</v>
      </c>
      <c r="D22" s="35">
        <f t="shared" si="4"/>
        <v>0.95152691877801221</v>
      </c>
      <c r="E22" s="35">
        <f t="shared" si="5"/>
        <v>0.74220416061078809</v>
      </c>
      <c r="F22" s="35">
        <f t="shared" si="6"/>
        <v>0.59649729776382387</v>
      </c>
      <c r="G22" s="35">
        <f t="shared" si="7"/>
        <v>0.49446764514285912</v>
      </c>
      <c r="H22" s="35">
        <f t="shared" si="8"/>
        <v>0.4205596296280108</v>
      </c>
      <c r="I22" s="35">
        <f t="shared" si="9"/>
        <v>0.36509867947313296</v>
      </c>
      <c r="J22" s="35">
        <f t="shared" si="10"/>
        <v>0.32216918973740205</v>
      </c>
      <c r="K22" s="35">
        <f t="shared" si="11"/>
        <v>0.28805864078856175</v>
      </c>
      <c r="L22" s="35">
        <f t="shared" si="12"/>
        <v>0.26035477288520192</v>
      </c>
      <c r="M22" s="35">
        <f t="shared" si="13"/>
        <v>0.23743566471908997</v>
      </c>
      <c r="N22" s="35">
        <f t="shared" si="14"/>
        <v>0.21817630842109254</v>
      </c>
    </row>
    <row r="23" spans="1:14">
      <c r="A23">
        <f t="shared" si="1"/>
        <v>136.02893715057317</v>
      </c>
      <c r="B23" s="35">
        <f t="shared" si="2"/>
        <v>854261.72530559951</v>
      </c>
      <c r="C23" s="36">
        <f t="shared" si="3"/>
        <v>1.2630524626788395</v>
      </c>
      <c r="D23" s="35">
        <f t="shared" si="4"/>
        <v>0.97845035692826843</v>
      </c>
      <c r="E23" s="35">
        <f t="shared" si="5"/>
        <v>0.75794814352951845</v>
      </c>
      <c r="F23" s="35">
        <f t="shared" si="6"/>
        <v>0.60686305088082959</v>
      </c>
      <c r="G23" s="35">
        <f t="shared" si="7"/>
        <v>0.50198782708016432</v>
      </c>
      <c r="H23" s="35">
        <f t="shared" si="8"/>
        <v>0.42640438518363438</v>
      </c>
      <c r="I23" s="35">
        <f t="shared" si="9"/>
        <v>0.36986522967662838</v>
      </c>
      <c r="J23" s="35">
        <f t="shared" si="10"/>
        <v>0.32619196695960856</v>
      </c>
      <c r="K23" s="35">
        <f t="shared" si="11"/>
        <v>0.29154003055265326</v>
      </c>
      <c r="L23" s="35">
        <f t="shared" si="12"/>
        <v>0.26342524706749326</v>
      </c>
      <c r="M23" s="35">
        <f t="shared" si="13"/>
        <v>0.24018377230287485</v>
      </c>
      <c r="N23" s="35">
        <f t="shared" si="14"/>
        <v>0.22066472637315465</v>
      </c>
    </row>
    <row r="24" spans="1:14">
      <c r="A24">
        <f t="shared" si="1"/>
        <v>137.2875974091599</v>
      </c>
      <c r="B24" s="35">
        <f t="shared" si="2"/>
        <v>862166.11172952421</v>
      </c>
      <c r="C24" s="36">
        <f t="shared" si="3"/>
        <v>1.3143694374276993</v>
      </c>
      <c r="D24" s="35">
        <f t="shared" si="4"/>
        <v>1.0061093358456141</v>
      </c>
      <c r="E24" s="35">
        <f t="shared" si="5"/>
        <v>0.77390854972665291</v>
      </c>
      <c r="F24" s="35">
        <f t="shared" si="6"/>
        <v>0.61732311719624233</v>
      </c>
      <c r="G24" s="35">
        <f t="shared" si="7"/>
        <v>0.50956792029506426</v>
      </c>
      <c r="H24" s="35">
        <f t="shared" si="8"/>
        <v>0.432296305145286</v>
      </c>
      <c r="I24" s="35">
        <f t="shared" si="9"/>
        <v>0.37467252611815899</v>
      </c>
      <c r="J24" s="35">
        <f t="shared" si="10"/>
        <v>0.3302513257291822</v>
      </c>
      <c r="K24" s="35">
        <f t="shared" si="11"/>
        <v>0.29505484452666958</v>
      </c>
      <c r="L24" s="35">
        <f t="shared" si="12"/>
        <v>0.26652655361695687</v>
      </c>
      <c r="M24" s="35">
        <f t="shared" si="13"/>
        <v>0.24296050030212848</v>
      </c>
      <c r="N24" s="35">
        <f t="shared" si="14"/>
        <v>0.22317983866890806</v>
      </c>
    </row>
    <row r="25" spans="1:14">
      <c r="A25">
        <f t="shared" si="1"/>
        <v>138.55790390772859</v>
      </c>
      <c r="B25" s="35">
        <f t="shared" si="2"/>
        <v>870143.63654053549</v>
      </c>
      <c r="C25" s="36">
        <f t="shared" si="3"/>
        <v>1.3686275139681652</v>
      </c>
      <c r="D25" s="35">
        <f t="shared" si="4"/>
        <v>1.0344983995110477</v>
      </c>
      <c r="E25" s="35">
        <f t="shared" si="5"/>
        <v>0.7900743998069929</v>
      </c>
      <c r="F25" s="35">
        <f t="shared" si="6"/>
        <v>0.62787237961962328</v>
      </c>
      <c r="G25" s="35">
        <f t="shared" si="7"/>
        <v>0.51720583335845827</v>
      </c>
      <c r="H25" s="35">
        <f t="shared" si="8"/>
        <v>0.43823464037046439</v>
      </c>
      <c r="I25" s="35">
        <f t="shared" si="9"/>
        <v>0.37952042778349038</v>
      </c>
      <c r="J25" s="35">
        <f t="shared" si="10"/>
        <v>0.33434741075502872</v>
      </c>
      <c r="K25" s="35">
        <f t="shared" si="11"/>
        <v>0.29860336405977717</v>
      </c>
      <c r="L25" s="35">
        <f t="shared" si="12"/>
        <v>0.2696590378486281</v>
      </c>
      <c r="M25" s="35">
        <f t="shared" si="13"/>
        <v>0.24576622100720125</v>
      </c>
      <c r="N25" s="35">
        <f t="shared" si="14"/>
        <v>0.22572202517145207</v>
      </c>
    </row>
    <row r="26" spans="1:14">
      <c r="A26">
        <f t="shared" si="1"/>
        <v>139.83996440761101</v>
      </c>
      <c r="B26" s="35">
        <f t="shared" si="2"/>
        <v>878194.97647979716</v>
      </c>
      <c r="C26" s="36">
        <f t="shared" si="3"/>
        <v>1.4260267517011547</v>
      </c>
      <c r="D26" s="35">
        <f t="shared" si="4"/>
        <v>1.0636069991990975</v>
      </c>
      <c r="E26" s="35">
        <f t="shared" si="5"/>
        <v>0.80643325482504058</v>
      </c>
      <c r="F26" s="35">
        <f t="shared" si="6"/>
        <v>0.63850533273230348</v>
      </c>
      <c r="G26" s="35">
        <f t="shared" si="7"/>
        <v>0.52489935480632621</v>
      </c>
      <c r="H26" s="35">
        <f t="shared" si="8"/>
        <v>0.44421860034421295</v>
      </c>
      <c r="I26" s="35">
        <f t="shared" si="9"/>
        <v>0.3844087800565642</v>
      </c>
      <c r="J26" s="35">
        <f t="shared" si="10"/>
        <v>0.33848036462033371</v>
      </c>
      <c r="K26" s="35">
        <f t="shared" si="11"/>
        <v>0.30218587369507932</v>
      </c>
      <c r="L26" s="35">
        <f t="shared" si="12"/>
        <v>0.27282305091808395</v>
      </c>
      <c r="M26" s="35">
        <f t="shared" si="13"/>
        <v>0.24860131390100645</v>
      </c>
      <c r="N26" s="35">
        <f t="shared" si="14"/>
        <v>0.22829167360825953</v>
      </c>
    </row>
    <row r="27" spans="1:14">
      <c r="A27">
        <f t="shared" si="1"/>
        <v>141.13388766724225</v>
      </c>
      <c r="B27" s="35">
        <f t="shared" si="2"/>
        <v>886320.81455028127</v>
      </c>
      <c r="C27" s="36">
        <f t="shared" si="3"/>
        <v>1.4867766694224029</v>
      </c>
      <c r="D27" s="35">
        <f t="shared" si="4"/>
        <v>1.0934187461480069</v>
      </c>
      <c r="E27" s="35">
        <f t="shared" si="5"/>
        <v>0.82297114998602938</v>
      </c>
      <c r="F27" s="35">
        <f t="shared" si="6"/>
        <v>0.64921607800183256</v>
      </c>
      <c r="G27" s="35">
        <f t="shared" si="7"/>
        <v>0.53264615253179159</v>
      </c>
      <c r="H27" s="35">
        <f t="shared" si="8"/>
        <v>0.45024735276724936</v>
      </c>
      <c r="I27" s="35">
        <f t="shared" si="9"/>
        <v>0.38933741441307562</v>
      </c>
      <c r="J27" s="35">
        <f t="shared" si="10"/>
        <v>0.34265032761578745</v>
      </c>
      <c r="K27" s="35">
        <f t="shared" si="11"/>
        <v>0.30580266112689292</v>
      </c>
      <c r="L27" s="35">
        <f t="shared" si="12"/>
        <v>0.27601894987248771</v>
      </c>
      <c r="M27" s="35">
        <f t="shared" si="13"/>
        <v>0.25146616577607384</v>
      </c>
      <c r="N27" s="35">
        <f t="shared" si="14"/>
        <v>0.23088917973291095</v>
      </c>
    </row>
    <row r="28" spans="1:14">
      <c r="A28">
        <f t="shared" si="1"/>
        <v>142.43978345138683</v>
      </c>
      <c r="B28" s="35">
        <f t="shared" si="2"/>
        <v>894521.84007470927</v>
      </c>
      <c r="C28" s="36">
        <f t="shared" si="3"/>
        <v>1.5510944111873055</v>
      </c>
      <c r="D28" s="35">
        <f t="shared" si="4"/>
        <v>1.1239106133477197</v>
      </c>
      <c r="E28" s="35">
        <f t="shared" si="5"/>
        <v>0.83967253520513008</v>
      </c>
      <c r="F28" s="35">
        <f t="shared" si="6"/>
        <v>0.65999832075119735</v>
      </c>
      <c r="G28" s="35">
        <f t="shared" si="7"/>
        <v>0.54044377350367545</v>
      </c>
      <c r="H28" s="35">
        <f t="shared" si="8"/>
        <v>0.45632002318743303</v>
      </c>
      <c r="I28" s="35">
        <f t="shared" si="9"/>
        <v>0.39430614810633086</v>
      </c>
      <c r="J28" s="35">
        <f t="shared" si="10"/>
        <v>0.34685743756060994</v>
      </c>
      <c r="K28" s="35">
        <f t="shared" si="11"/>
        <v>0.30945401714988985</v>
      </c>
      <c r="L28" s="35">
        <f t="shared" si="12"/>
        <v>0.27924709769810996</v>
      </c>
      <c r="M28" s="35">
        <f t="shared" si="13"/>
        <v>0.25436117085175058</v>
      </c>
      <c r="N28" s="35">
        <f t="shared" si="14"/>
        <v>0.23351494748964891</v>
      </c>
    </row>
    <row r="29" spans="1:14">
      <c r="A29">
        <f t="shared" si="1"/>
        <v>143.75776254045013</v>
      </c>
      <c r="B29" s="35">
        <f t="shared" si="2"/>
        <v>902798.74875402683</v>
      </c>
      <c r="C29" s="36">
        <f t="shared" si="3"/>
        <v>1.61920186027117</v>
      </c>
      <c r="D29" s="35">
        <f t="shared" si="4"/>
        <v>1.1550520956196082</v>
      </c>
      <c r="E29" s="35">
        <f t="shared" si="5"/>
        <v>0.85652022436789788</v>
      </c>
      <c r="F29" s="35">
        <f t="shared" si="6"/>
        <v>0.67084536906319348</v>
      </c>
      <c r="G29" s="35">
        <f t="shared" si="7"/>
        <v>0.54828964383183376</v>
      </c>
      <c r="H29" s="35">
        <f t="shared" si="8"/>
        <v>0.46243569467686779</v>
      </c>
      <c r="I29" s="35">
        <f t="shared" si="9"/>
        <v>0.39931478384513791</v>
      </c>
      <c r="J29" s="35">
        <f t="shared" si="10"/>
        <v>0.35110182961080927</v>
      </c>
      <c r="K29" s="35">
        <f t="shared" si="11"/>
        <v>0.313140235599628</v>
      </c>
      <c r="L29" s="35">
        <f t="shared" si="12"/>
        <v>0.28250786336401518</v>
      </c>
      <c r="M29" s="35">
        <f t="shared" si="13"/>
        <v>0.25728673089139692</v>
      </c>
      <c r="N29" s="35">
        <f t="shared" si="14"/>
        <v>0.23616938918072908</v>
      </c>
    </row>
    <row r="30" spans="1:14">
      <c r="A30">
        <f t="shared" si="1"/>
        <v>145.08793673987597</v>
      </c>
      <c r="B30" s="35">
        <f t="shared" si="2"/>
        <v>911152.2427264211</v>
      </c>
      <c r="C30" s="36">
        <f t="shared" si="3"/>
        <v>1.6913213391725739</v>
      </c>
      <c r="D30" s="35">
        <f t="shared" si="4"/>
        <v>1.1868043415812506</v>
      </c>
      <c r="E30" s="35">
        <f t="shared" si="5"/>
        <v>0.87349535526859368</v>
      </c>
      <c r="F30" s="35">
        <f t="shared" si="6"/>
        <v>0.68175013479778457</v>
      </c>
      <c r="G30" s="35">
        <f t="shared" si="7"/>
        <v>0.55618106919887467</v>
      </c>
      <c r="H30" s="35">
        <f t="shared" si="8"/>
        <v>0.46859340755691947</v>
      </c>
      <c r="I30" s="35">
        <f t="shared" si="9"/>
        <v>0.40436310946349463</v>
      </c>
      <c r="J30" s="35">
        <f t="shared" si="10"/>
        <v>0.35538363605409523</v>
      </c>
      <c r="K30" s="35">
        <f t="shared" si="11"/>
        <v>0.31686161328397805</v>
      </c>
      <c r="L30" s="35">
        <f t="shared" si="12"/>
        <v>0.2858016218615877</v>
      </c>
      <c r="M30" s="35">
        <f t="shared" si="13"/>
        <v>0.26024325531941073</v>
      </c>
      <c r="N30" s="35">
        <f t="shared" si="14"/>
        <v>0.23885292563653782</v>
      </c>
    </row>
    <row r="31" spans="1:14">
      <c r="A31">
        <f t="shared" si="1"/>
        <v>146.43041888963126</v>
      </c>
      <c r="B31" s="35">
        <f t="shared" si="2"/>
        <v>919583.03062688431</v>
      </c>
      <c r="C31" s="36">
        <f t="shared" si="3"/>
        <v>1.7676694348934203</v>
      </c>
      <c r="D31" s="35">
        <f t="shared" si="4"/>
        <v>1.2191192763214751</v>
      </c>
      <c r="E31" s="35">
        <f t="shared" si="5"/>
        <v>0.89057736230905149</v>
      </c>
      <c r="F31" s="35">
        <f t="shared" si="6"/>
        <v>0.69270513689483248</v>
      </c>
      <c r="G31" s="35">
        <f t="shared" si="7"/>
        <v>0.5641152356769189</v>
      </c>
      <c r="H31" s="35">
        <f t="shared" si="8"/>
        <v>0.47479215917338485</v>
      </c>
      <c r="I31" s="35">
        <f t="shared" si="9"/>
        <v>0.40945089758184217</v>
      </c>
      <c r="J31" s="35">
        <f t="shared" si="10"/>
        <v>0.35970298609084905</v>
      </c>
      <c r="K31" s="35">
        <f t="shared" si="11"/>
        <v>0.32061844990492205</v>
      </c>
      <c r="L31" s="35">
        <f t="shared" si="12"/>
        <v>0.28912875423954082</v>
      </c>
      <c r="M31" s="35">
        <f t="shared" si="13"/>
        <v>0.26323116133789326</v>
      </c>
      <c r="N31" s="35">
        <f t="shared" si="14"/>
        <v>0.24156598638843058</v>
      </c>
    </row>
    <row r="32" spans="1:14">
      <c r="A32">
        <f t="shared" si="1"/>
        <v>147.7853228737782</v>
      </c>
      <c r="B32" s="35">
        <f t="shared" si="2"/>
        <v>928091.8276473271</v>
      </c>
      <c r="C32" s="36">
        <f t="shared" si="3"/>
        <v>1.8484483745747216</v>
      </c>
      <c r="D32" s="35">
        <f t="shared" si="4"/>
        <v>1.2519387396098063</v>
      </c>
      <c r="E32" s="35">
        <f t="shared" si="5"/>
        <v>0.90774396410981872</v>
      </c>
      <c r="F32" s="35">
        <f t="shared" si="6"/>
        <v>0.7037025071259867</v>
      </c>
      <c r="G32" s="35">
        <f t="shared" si="7"/>
        <v>0.57208921094692911</v>
      </c>
      <c r="H32" s="35">
        <f t="shared" si="8"/>
        <v>0.48103090372400631</v>
      </c>
      <c r="I32" s="35">
        <f t="shared" si="9"/>
        <v>0.4145779052596627</v>
      </c>
      <c r="J32" s="35">
        <f t="shared" si="10"/>
        <v>0.36406000560053514</v>
      </c>
      <c r="K32" s="35">
        <f t="shared" si="11"/>
        <v>0.32441104797017412</v>
      </c>
      <c r="L32" s="35">
        <f t="shared" si="12"/>
        <v>0.29248964763402968</v>
      </c>
      <c r="M32" s="35">
        <f t="shared" si="13"/>
        <v>0.26625087404275161</v>
      </c>
      <c r="N32" s="35">
        <f t="shared" si="14"/>
        <v>0.24430900984423845</v>
      </c>
    </row>
    <row r="33" spans="1:14">
      <c r="A33">
        <f t="shared" si="1"/>
        <v>149.1527636301353</v>
      </c>
      <c r="B33" s="35">
        <f t="shared" si="2"/>
        <v>936679.3555972497</v>
      </c>
      <c r="C33" s="36">
        <f t="shared" si="3"/>
        <v>1.9338342528917052</v>
      </c>
      <c r="D33" s="35">
        <f t="shared" si="4"/>
        <v>1.2851936710962639</v>
      </c>
      <c r="E33" s="35">
        <f t="shared" si="5"/>
        <v>0.92497116820717962</v>
      </c>
      <c r="F33" s="35">
        <f t="shared" si="6"/>
        <v>0.7147339984475154</v>
      </c>
      <c r="G33" s="35">
        <f t="shared" si="7"/>
        <v>0.58009994593676417</v>
      </c>
      <c r="H33" s="35">
        <f t="shared" si="8"/>
        <v>0.48730855214046798</v>
      </c>
      <c r="I33" s="35">
        <f t="shared" si="9"/>
        <v>0.41974387363920873</v>
      </c>
      <c r="J33" s="35">
        <f t="shared" si="10"/>
        <v>0.36845481689292237</v>
      </c>
      <c r="K33" s="35">
        <f t="shared" si="11"/>
        <v>0.32823971269404328</v>
      </c>
      <c r="L33" s="35">
        <f t="shared" si="12"/>
        <v>0.29588469529345995</v>
      </c>
      <c r="M33" s="35">
        <f t="shared" si="13"/>
        <v>0.26930282653901122</v>
      </c>
      <c r="N33" s="35">
        <f t="shared" si="14"/>
        <v>0.24708244346637159</v>
      </c>
    </row>
    <row r="34" spans="1:14">
      <c r="A34">
        <f t="shared" si="1"/>
        <v>150.53285716002759</v>
      </c>
      <c r="B34" s="35">
        <f t="shared" si="2"/>
        <v>945346.3429649733</v>
      </c>
      <c r="C34" s="36">
        <f t="shared" si="3"/>
        <v>2.0239612933846929</v>
      </c>
      <c r="D34" s="35">
        <f t="shared" si="4"/>
        <v>1.318803380970804</v>
      </c>
      <c r="E34" s="35">
        <f t="shared" si="5"/>
        <v>0.94223329497403863</v>
      </c>
      <c r="F34" s="35">
        <f t="shared" si="6"/>
        <v>0.72579099609027808</v>
      </c>
      <c r="G34" s="35">
        <f t="shared" si="7"/>
        <v>0.58814427689251259</v>
      </c>
      <c r="H34" s="35">
        <f t="shared" si="8"/>
        <v>0.49362397202694558</v>
      </c>
      <c r="I34" s="35">
        <f t="shared" si="9"/>
        <v>0.42494852758016605</v>
      </c>
      <c r="J34" s="35">
        <f t="shared" si="10"/>
        <v>0.37288753844346617</v>
      </c>
      <c r="K34" s="35">
        <f t="shared" si="11"/>
        <v>0.33210475188693023</v>
      </c>
      <c r="L34" s="35">
        <f t="shared" si="12"/>
        <v>0.29931429659755676</v>
      </c>
      <c r="M34" s="35">
        <f t="shared" si="13"/>
        <v>0.27238746005509107</v>
      </c>
      <c r="N34" s="35">
        <f t="shared" si="14"/>
        <v>0.24988674395243959</v>
      </c>
    </row>
    <row r="35" spans="1:14">
      <c r="A35">
        <f t="shared" ref="A35:A58" si="15">A36/10^0.004</f>
        <v>151.92572053812714</v>
      </c>
      <c r="B35" s="35">
        <f t="shared" si="2"/>
        <v>954093.5249794384</v>
      </c>
      <c r="C35" s="36">
        <f t="shared" si="3"/>
        <v>2.1189012383387924</v>
      </c>
      <c r="D35" s="35">
        <f t="shared" si="4"/>
        <v>1.3526749515506811</v>
      </c>
      <c r="E35" s="35">
        <f t="shared" si="5"/>
        <v>0.95950302279930089</v>
      </c>
      <c r="F35" s="35">
        <f t="shared" si="6"/>
        <v>0.7368645315037079</v>
      </c>
      <c r="G35" s="35">
        <f t="shared" si="7"/>
        <v>0.59621892789582187</v>
      </c>
      <c r="H35" s="35">
        <f t="shared" si="8"/>
        <v>0.49997598765719753</v>
      </c>
      <c r="I35" s="35">
        <f t="shared" si="9"/>
        <v>0.43019157528506213</v>
      </c>
      <c r="J35" s="35">
        <f t="shared" si="10"/>
        <v>0.37735828461218168</v>
      </c>
      <c r="K35" s="35">
        <f t="shared" si="11"/>
        <v>0.33600647583281446</v>
      </c>
      <c r="L35" s="35">
        <f t="shared" si="12"/>
        <v>0.30277885707022384</v>
      </c>
      <c r="M35" s="35">
        <f t="shared" si="13"/>
        <v>0.27550522405576533</v>
      </c>
      <c r="N35" s="35">
        <f t="shared" si="14"/>
        <v>0.25272237741828618</v>
      </c>
    </row>
    <row r="36" spans="1:14">
      <c r="A36">
        <f t="shared" si="15"/>
        <v>153.33147192238462</v>
      </c>
      <c r="B36" s="35">
        <f t="shared" si="2"/>
        <v>962921.64367257548</v>
      </c>
      <c r="C36" s="36">
        <f t="shared" si="3"/>
        <v>2.2186369534692281</v>
      </c>
      <c r="D36" s="35">
        <f t="shared" si="4"/>
        <v>1.3867028216863426</v>
      </c>
      <c r="E36" s="35">
        <f t="shared" si="5"/>
        <v>0.97675145638017336</v>
      </c>
      <c r="F36" s="35">
        <f t="shared" si="6"/>
        <v>0.74794529924756681</v>
      </c>
      <c r="G36" s="35">
        <f t="shared" si="7"/>
        <v>0.60432051383787722</v>
      </c>
      <c r="H36" s="35">
        <f t="shared" si="8"/>
        <v>0.50636338003210846</v>
      </c>
      <c r="I36" s="35">
        <f t="shared" si="9"/>
        <v>0.43547270791525228</v>
      </c>
      <c r="J36" s="35">
        <f t="shared" si="10"/>
        <v>0.38186716534532583</v>
      </c>
      <c r="K36" s="35">
        <f t="shared" si="11"/>
        <v>0.33994519715405846</v>
      </c>
      <c r="L36" s="35">
        <f t="shared" si="12"/>
        <v>0.30627878838569389</v>
      </c>
      <c r="M36" s="35">
        <f t="shared" si="13"/>
        <v>0.27865657635351637</v>
      </c>
      <c r="N36" s="35">
        <f t="shared" si="14"/>
        <v>0.25558981958332561</v>
      </c>
    </row>
    <row r="37" spans="1:14">
      <c r="A37">
        <f t="shared" si="15"/>
        <v>154.7502305640528</v>
      </c>
      <c r="B37" s="35">
        <f t="shared" si="2"/>
        <v>971831.44794225157</v>
      </c>
      <c r="C37" s="36">
        <f t="shared" si="3"/>
        <v>2.3230294808363641</v>
      </c>
      <c r="D37" s="35">
        <f t="shared" si="4"/>
        <v>1.4207686109847264</v>
      </c>
      <c r="E37" s="35">
        <f t="shared" si="5"/>
        <v>0.993948219716978</v>
      </c>
      <c r="F37" s="35">
        <f t="shared" si="6"/>
        <v>0.75902367689833472</v>
      </c>
      <c r="G37" s="35">
        <f t="shared" si="7"/>
        <v>0.61244554385837902</v>
      </c>
      <c r="H37" s="35">
        <f t="shared" si="8"/>
        <v>0.51278488699948055</v>
      </c>
      <c r="I37" s="35">
        <f t="shared" si="9"/>
        <v>0.44079159919732652</v>
      </c>
      <c r="J37" s="35">
        <f t="shared" si="10"/>
        <v>0.38641428585917981</v>
      </c>
      <c r="K37" s="35">
        <f t="shared" si="11"/>
        <v>0.34392123066281521</v>
      </c>
      <c r="L37" s="35">
        <f t="shared" si="12"/>
        <v>0.30981450836742941</v>
      </c>
      <c r="M37" s="35">
        <f t="shared" si="13"/>
        <v>0.28184198321794673</v>
      </c>
      <c r="N37" s="35">
        <f t="shared" si="14"/>
        <v>0.25848955595804152</v>
      </c>
    </row>
    <row r="38" spans="1:14">
      <c r="A38">
        <f t="shared" si="15"/>
        <v>156.18211681780264</v>
      </c>
      <c r="B38" s="35">
        <f t="shared" si="2"/>
        <v>980823.69361580058</v>
      </c>
      <c r="C38" s="36">
        <f t="shared" si="3"/>
        <v>2.4317781887969425</v>
      </c>
      <c r="D38" s="35">
        <f t="shared" si="4"/>
        <v>1.4547412437438001</v>
      </c>
      <c r="E38" s="35">
        <f t="shared" si="5"/>
        <v>1.0110615750455283</v>
      </c>
      <c r="F38" s="35">
        <f t="shared" si="6"/>
        <v>0.77008974800655794</v>
      </c>
      <c r="G38" s="35">
        <f t="shared" si="7"/>
        <v>0.62059042525535468</v>
      </c>
      <c r="H38" s="35">
        <f t="shared" si="8"/>
        <v>0.51923920343777641</v>
      </c>
      <c r="I38" s="35">
        <f t="shared" si="9"/>
        <v>0.4461479050198075</v>
      </c>
      <c r="J38" s="35">
        <f t="shared" si="10"/>
        <v>0.39099974630521528</v>
      </c>
      <c r="K38" s="35">
        <f t="shared" si="11"/>
        <v>0.34793489319829296</v>
      </c>
      <c r="L38" s="35">
        <f t="shared" si="12"/>
        <v>0.31338644097920371</v>
      </c>
      <c r="M38" s="35">
        <f t="shared" si="13"/>
        <v>0.28506191948289622</v>
      </c>
      <c r="N38" s="35">
        <f t="shared" si="14"/>
        <v>0.2614220820334946</v>
      </c>
    </row>
    <row r="39" spans="1:14">
      <c r="A39">
        <f t="shared" si="15"/>
        <v>157.62725215193319</v>
      </c>
      <c r="B39" s="35">
        <f t="shared" si="2"/>
        <v>989899.14351414039</v>
      </c>
      <c r="C39" s="36">
        <f t="shared" si="3"/>
        <v>2.544374501798099</v>
      </c>
      <c r="D39" s="35">
        <f t="shared" si="4"/>
        <v>1.488477432157141</v>
      </c>
      <c r="E39" s="35">
        <f t="shared" si="5"/>
        <v>1.0280585684957848</v>
      </c>
      <c r="F39" s="35">
        <f t="shared" si="6"/>
        <v>0.78113332810748237</v>
      </c>
      <c r="G39" s="35">
        <f t="shared" si="7"/>
        <v>0.62875146786891134</v>
      </c>
      <c r="H39" s="35">
        <f t="shared" si="8"/>
        <v>0.5257249815053785</v>
      </c>
      <c r="I39" s="35">
        <f t="shared" si="9"/>
        <v>0.45154126302002223</v>
      </c>
      <c r="J39" s="35">
        <f t="shared" si="10"/>
        <v>0.39562364141589862</v>
      </c>
      <c r="K39" s="35">
        <f t="shared" si="11"/>
        <v>0.35198650344908955</v>
      </c>
      <c r="L39" s="35">
        <f t="shared" si="12"/>
        <v>0.31699501630774291</v>
      </c>
      <c r="M39" s="35">
        <f t="shared" si="13"/>
        <v>0.28831686865086992</v>
      </c>
      <c r="N39" s="35">
        <f t="shared" si="14"/>
        <v>0.26438790347265867</v>
      </c>
    </row>
    <row r="40" spans="1:14">
      <c r="A40">
        <f t="shared" si="15"/>
        <v>159.08575915867584</v>
      </c>
      <c r="B40" s="35">
        <f t="shared" si="2"/>
        <v>999058.5675164843</v>
      </c>
      <c r="C40" s="36">
        <f t="shared" si="3"/>
        <v>2.6600511180455477</v>
      </c>
      <c r="D40" s="35">
        <f t="shared" si="4"/>
        <v>1.521822573733201</v>
      </c>
      <c r="E40" s="35">
        <f t="shared" si="5"/>
        <v>1.0449052027296255</v>
      </c>
      <c r="F40" s="35">
        <f t="shared" si="6"/>
        <v>0.79214399375020139</v>
      </c>
      <c r="G40" s="35">
        <f t="shared" si="7"/>
        <v>0.63692488893910304</v>
      </c>
      <c r="H40" s="35">
        <f t="shared" si="8"/>
        <v>0.53224083095681174</v>
      </c>
      <c r="I40" s="35">
        <f t="shared" si="9"/>
        <v>0.4569712921610638</v>
      </c>
      <c r="J40" s="35">
        <f t="shared" si="10"/>
        <v>0.40028606013038076</v>
      </c>
      <c r="K40" s="35">
        <f t="shared" si="11"/>
        <v>0.35607638175976858</v>
      </c>
      <c r="L40" s="35">
        <f t="shared" si="12"/>
        <v>0.32064067053627365</v>
      </c>
      <c r="M40" s="35">
        <f t="shared" si="13"/>
        <v>0.29160732299435244</v>
      </c>
      <c r="N40" s="35">
        <f t="shared" si="14"/>
        <v>0.26738753630338136</v>
      </c>
    </row>
    <row r="41" spans="1:14">
      <c r="A41">
        <f t="shared" si="15"/>
        <v>160.55776156459393</v>
      </c>
      <c r="B41" s="35">
        <f t="shared" si="2"/>
        <v>1008302.7426256499</v>
      </c>
      <c r="C41" s="36">
        <f t="shared" si="3"/>
        <v>2.7777307851678592</v>
      </c>
      <c r="D41" s="35">
        <f t="shared" si="4"/>
        <v>1.5546121080280908</v>
      </c>
      <c r="E41" s="35">
        <f t="shared" si="5"/>
        <v>1.0615666361919704</v>
      </c>
      <c r="F41" s="35">
        <f t="shared" si="6"/>
        <v>0.80311111447078709</v>
      </c>
      <c r="G41" s="35">
        <f t="shared" si="7"/>
        <v>0.64510681843498929</v>
      </c>
      <c r="H41" s="35">
        <f t="shared" si="8"/>
        <v>0.53878531952722153</v>
      </c>
      <c r="I41" s="35">
        <f t="shared" si="9"/>
        <v>0.46243759229877368</v>
      </c>
      <c r="J41" s="35">
        <f t="shared" si="10"/>
        <v>0.40498708519929166</v>
      </c>
      <c r="K41" s="35">
        <f t="shared" si="11"/>
        <v>0.36020484992080598</v>
      </c>
      <c r="L41" s="35">
        <f t="shared" si="12"/>
        <v>0.32432384590827168</v>
      </c>
      <c r="M41" s="35">
        <f t="shared" si="13"/>
        <v>0.29493378365354456</v>
      </c>
      <c r="N41" s="35">
        <f t="shared" si="14"/>
        <v>0.27042150711273821</v>
      </c>
    </row>
    <row r="42" spans="1:14">
      <c r="A42">
        <f t="shared" si="15"/>
        <v>162.0433842410786</v>
      </c>
      <c r="B42" s="35">
        <f t="shared" si="2"/>
        <v>1017632.4530339736</v>
      </c>
      <c r="C42" s="36">
        <f t="shared" si="3"/>
        <v>2.8959816185862173</v>
      </c>
      <c r="D42" s="35">
        <f t="shared" si="4"/>
        <v>1.5866733620287448</v>
      </c>
      <c r="E42" s="35">
        <f t="shared" si="5"/>
        <v>1.0780074079205164</v>
      </c>
      <c r="F42" s="35">
        <f t="shared" si="6"/>
        <v>0.81402388759301392</v>
      </c>
      <c r="G42" s="35">
        <f t="shared" si="7"/>
        <v>0.65329330484870074</v>
      </c>
      <c r="H42" s="35">
        <f t="shared" si="8"/>
        <v>0.54535697338625533</v>
      </c>
      <c r="I42" s="35">
        <f t="shared" si="9"/>
        <v>0.46793974373871394</v>
      </c>
      <c r="J42" s="35">
        <f t="shared" si="10"/>
        <v>0.40972679276784807</v>
      </c>
      <c r="K42" s="35">
        <f t="shared" si="11"/>
        <v>0.36437223094099264</v>
      </c>
      <c r="L42" s="35">
        <f t="shared" si="12"/>
        <v>0.32804499068066023</v>
      </c>
      <c r="M42" s="35">
        <f t="shared" si="13"/>
        <v>0.29829676073001588</v>
      </c>
      <c r="N42" s="35">
        <f t="shared" si="14"/>
        <v>0.27349035324251941</v>
      </c>
    </row>
    <row r="43" spans="1:14">
      <c r="A43">
        <f t="shared" si="15"/>
        <v>163.54275321494171</v>
      </c>
      <c r="B43" s="35">
        <f t="shared" si="2"/>
        <v>1027048.4901898339</v>
      </c>
      <c r="C43" s="36">
        <f t="shared" si="3"/>
        <v>3.0129893320299774</v>
      </c>
      <c r="D43" s="35">
        <f t="shared" si="4"/>
        <v>1.6178278916272339</v>
      </c>
      <c r="E43" s="35">
        <f t="shared" si="5"/>
        <v>1.094191686117757</v>
      </c>
      <c r="F43" s="35">
        <f t="shared" si="6"/>
        <v>0.82487137569700164</v>
      </c>
      <c r="G43" s="35">
        <f t="shared" si="7"/>
        <v>0.66148032144493418</v>
      </c>
      <c r="H43" s="35">
        <f t="shared" si="8"/>
        <v>0.55195427766232397</v>
      </c>
      <c r="I43" s="35">
        <f t="shared" si="9"/>
        <v>0.47347730678312233</v>
      </c>
      <c r="J43" s="35">
        <f t="shared" si="10"/>
        <v>0.41450525193646359</v>
      </c>
      <c r="K43" s="35">
        <f t="shared" si="11"/>
        <v>0.36857884880133102</v>
      </c>
      <c r="L43" s="35">
        <f t="shared" si="12"/>
        <v>0.33180455906565526</v>
      </c>
      <c r="M43" s="35">
        <f t="shared" si="13"/>
        <v>0.30169677337572554</v>
      </c>
      <c r="N43" s="35">
        <f t="shared" si="14"/>
        <v>0.27659462298555743</v>
      </c>
    </row>
    <row r="44" spans="1:14">
      <c r="A44">
        <f t="shared" si="15"/>
        <v>165.0559956791069</v>
      </c>
      <c r="B44" s="35">
        <f t="shared" si="2"/>
        <v>1036551.6528647913</v>
      </c>
      <c r="C44" s="36">
        <f t="shared" si="3"/>
        <v>3.1265598177130656</v>
      </c>
      <c r="D44" s="35">
        <f t="shared" si="4"/>
        <v>1.6478942990444512</v>
      </c>
      <c r="E44" s="35">
        <f t="shared" si="5"/>
        <v>1.1100835379181175</v>
      </c>
      <c r="F44" s="35">
        <f t="shared" si="6"/>
        <v>0.83564254655217773</v>
      </c>
      <c r="G44" s="35">
        <f t="shared" si="7"/>
        <v>0.66966377295281787</v>
      </c>
      <c r="H44" s="35">
        <f t="shared" si="8"/>
        <v>0.55857567703805089</v>
      </c>
      <c r="I44" s="35">
        <f t="shared" si="9"/>
        <v>0.47904982126787704</v>
      </c>
      <c r="J44" s="35">
        <f t="shared" si="10"/>
        <v>0.41932252429803257</v>
      </c>
      <c r="K44" s="35">
        <f t="shared" si="11"/>
        <v>0.37282502818941493</v>
      </c>
      <c r="L44" s="35">
        <f t="shared" si="12"/>
        <v>0.33560301116039865</v>
      </c>
      <c r="M44" s="35">
        <f t="shared" si="13"/>
        <v>0.30513434987681454</v>
      </c>
      <c r="N44" s="35">
        <f t="shared" si="14"/>
        <v>0.27973487578256551</v>
      </c>
    </row>
    <row r="45" spans="1:14">
      <c r="A45">
        <f t="shared" si="15"/>
        <v>166.5832400033994</v>
      </c>
      <c r="B45" s="35">
        <f t="shared" si="2"/>
        <v>1046142.7472213482</v>
      </c>
      <c r="C45" s="36">
        <f t="shared" si="3"/>
        <v>3.2341668343454879</v>
      </c>
      <c r="D45" s="35">
        <f t="shared" si="4"/>
        <v>1.6766914740634218</v>
      </c>
      <c r="E45" s="35">
        <f t="shared" si="5"/>
        <v>1.1256472170112393</v>
      </c>
      <c r="F45" s="35">
        <f t="shared" si="6"/>
        <v>0.84632631526726987</v>
      </c>
      <c r="G45" s="35">
        <f t="shared" si="7"/>
        <v>0.67783950268352455</v>
      </c>
      <c r="H45" s="35">
        <f t="shared" si="8"/>
        <v>0.56521957641752907</v>
      </c>
      <c r="I45" s="35">
        <f t="shared" si="9"/>
        <v>0.48465680608953771</v>
      </c>
      <c r="J45" s="35">
        <f t="shared" si="10"/>
        <v>0.42417866345104394</v>
      </c>
      <c r="K45" s="35">
        <f t="shared" si="11"/>
        <v>0.37711109421323169</v>
      </c>
      <c r="L45" s="35">
        <f t="shared" si="12"/>
        <v>0.339440812863466</v>
      </c>
      <c r="M45" s="35">
        <f t="shared" si="13"/>
        <v>0.30861002773152402</v>
      </c>
      <c r="N45" s="35">
        <f t="shared" si="14"/>
        <v>0.28291168241912351</v>
      </c>
    </row>
    <row r="46" spans="1:14">
      <c r="A46">
        <f t="shared" si="15"/>
        <v>168.12461574543585</v>
      </c>
      <c r="B46" s="35">
        <f t="shared" si="2"/>
        <v>1055822.5868813372</v>
      </c>
      <c r="C46" s="36">
        <f t="shared" si="3"/>
        <v>3.3330571965191846</v>
      </c>
      <c r="D46" s="35">
        <f t="shared" si="4"/>
        <v>1.7040421726813071</v>
      </c>
      <c r="E46" s="35">
        <f t="shared" si="5"/>
        <v>1.1408474650418685</v>
      </c>
      <c r="F46" s="35">
        <f t="shared" si="6"/>
        <v>0.8569115883675088</v>
      </c>
      <c r="G46" s="35">
        <f t="shared" si="7"/>
        <v>0.68600330005342602</v>
      </c>
      <c r="H46" s="35">
        <f t="shared" si="8"/>
        <v>0.57188434166581892</v>
      </c>
      <c r="I46" s="35">
        <f t="shared" si="9"/>
        <v>0.49029775872256082</v>
      </c>
      <c r="J46" s="35">
        <f t="shared" si="10"/>
        <v>0.42907371448766757</v>
      </c>
      <c r="K46" s="35">
        <f t="shared" si="11"/>
        <v>0.38143737209327294</v>
      </c>
      <c r="L46" s="35">
        <f t="shared" si="12"/>
        <v>0.34331843577727117</v>
      </c>
      <c r="M46" s="35">
        <f t="shared" si="13"/>
        <v>0.31212435372153563</v>
      </c>
      <c r="N46" s="35">
        <f t="shared" si="14"/>
        <v>0.28612562522240242</v>
      </c>
    </row>
    <row r="47" spans="1:14">
      <c r="A47">
        <f t="shared" si="15"/>
        <v>169.68025366161473</v>
      </c>
      <c r="B47" s="35">
        <f t="shared" si="2"/>
        <v>1065591.9929949406</v>
      </c>
      <c r="C47" s="36">
        <f t="shared" si="3"/>
        <v>3.4204180284296406</v>
      </c>
      <c r="D47" s="35">
        <f t="shared" si="4"/>
        <v>1.7297768132677525</v>
      </c>
      <c r="E47" s="35">
        <f t="shared" si="5"/>
        <v>1.1556498220322877</v>
      </c>
      <c r="F47" s="35">
        <f t="shared" si="6"/>
        <v>0.86738730946886444</v>
      </c>
      <c r="G47" s="35">
        <f t="shared" si="7"/>
        <v>0.69415090848900074</v>
      </c>
      <c r="H47" s="35">
        <f t="shared" si="8"/>
        <v>0.57856830042091068</v>
      </c>
      <c r="I47" s="35">
        <f t="shared" si="9"/>
        <v>0.49597215472683359</v>
      </c>
      <c r="J47" s="35">
        <f t="shared" si="10"/>
        <v>0.43400771345593553</v>
      </c>
      <c r="K47" s="35">
        <f t="shared" si="11"/>
        <v>0.3858041868317833</v>
      </c>
      <c r="L47" s="35">
        <f t="shared" si="12"/>
        <v>0.34723635709532397</v>
      </c>
      <c r="M47" s="35">
        <f t="shared" si="13"/>
        <v>0.31567788397597796</v>
      </c>
      <c r="N47" s="35">
        <f t="shared" si="14"/>
        <v>0.28937729825717401</v>
      </c>
    </row>
    <row r="48" spans="1:14">
      <c r="A48">
        <f t="shared" si="15"/>
        <v>171.25028571820857</v>
      </c>
      <c r="B48" s="35">
        <f t="shared" si="2"/>
        <v>1075451.7943103497</v>
      </c>
      <c r="C48" s="36">
        <f t="shared" si="3"/>
        <v>3.4935969833196587</v>
      </c>
      <c r="D48" s="35">
        <f t="shared" si="4"/>
        <v>1.7537373410888641</v>
      </c>
      <c r="E48" s="35">
        <f t="shared" si="5"/>
        <v>1.1700209405001019</v>
      </c>
      <c r="F48" s="35">
        <f t="shared" si="6"/>
        <v>0.87774250618196492</v>
      </c>
      <c r="G48" s="35">
        <f t="shared" si="7"/>
        <v>0.70227803368618258</v>
      </c>
      <c r="H48" s="35">
        <f t="shared" si="8"/>
        <v>0.58526974297817713</v>
      </c>
      <c r="I48" s="35">
        <f t="shared" si="9"/>
        <v>0.50167944724571278</v>
      </c>
      <c r="J48" s="35">
        <f t="shared" si="10"/>
        <v>0.4389806867951368</v>
      </c>
      <c r="K48" s="35">
        <f t="shared" si="11"/>
        <v>0.39021186285792575</v>
      </c>
      <c r="L48" s="35">
        <f t="shared" si="12"/>
        <v>0.35119505947323487</v>
      </c>
      <c r="M48" s="35">
        <f t="shared" si="13"/>
        <v>0.31927118402727384</v>
      </c>
      <c r="N48" s="35">
        <f t="shared" si="14"/>
        <v>0.2926673075206071</v>
      </c>
    </row>
    <row r="49" spans="1:14">
      <c r="A49">
        <f t="shared" si="15"/>
        <v>172.83484510255883</v>
      </c>
      <c r="B49" s="35">
        <f t="shared" si="2"/>
        <v>1085402.8272440694</v>
      </c>
      <c r="C49" s="36">
        <f t="shared" si="3"/>
        <v>3.5503492798711749</v>
      </c>
      <c r="D49" s="35">
        <f t="shared" si="4"/>
        <v>1.7757809908524538</v>
      </c>
      <c r="E49" s="35">
        <f t="shared" si="5"/>
        <v>1.1839288975063516</v>
      </c>
      <c r="F49" s="35">
        <f t="shared" si="6"/>
        <v>0.88796633784534174</v>
      </c>
      <c r="G49" s="35">
        <f t="shared" si="7"/>
        <v>0.71038035219338558</v>
      </c>
      <c r="H49" s="35">
        <f t="shared" si="8"/>
        <v>0.59198692324711999</v>
      </c>
      <c r="I49" s="35">
        <f t="shared" si="9"/>
        <v>0.50741906649480106</v>
      </c>
      <c r="J49" s="35">
        <f t="shared" si="10"/>
        <v>0.44399265074352262</v>
      </c>
      <c r="K49" s="35">
        <f t="shared" si="11"/>
        <v>0.39466072364757354</v>
      </c>
      <c r="L49" s="35">
        <f t="shared" si="12"/>
        <v>0.35519503088227883</v>
      </c>
      <c r="M49" s="35">
        <f t="shared" si="13"/>
        <v>0.32290482885794053</v>
      </c>
      <c r="N49" s="35">
        <f t="shared" si="14"/>
        <v>0.29599627113529287</v>
      </c>
    </row>
    <row r="50" spans="1:14">
      <c r="A50">
        <f t="shared" si="15"/>
        <v>174.43406623437423</v>
      </c>
      <c r="B50" s="35">
        <f t="shared" si="2"/>
        <v>1095445.9359518702</v>
      </c>
      <c r="C50" s="36">
        <f t="shared" si="3"/>
        <v>3.5890706312794194</v>
      </c>
      <c r="D50" s="35">
        <f t="shared" si="4"/>
        <v>1.7957837671099777</v>
      </c>
      <c r="E50" s="35">
        <f t="shared" si="5"/>
        <v>1.1973434985963511</v>
      </c>
      <c r="F50" s="35">
        <f t="shared" si="6"/>
        <v>0.89804814365979979</v>
      </c>
      <c r="G50" s="35">
        <f t="shared" si="7"/>
        <v>0.71845352028414777</v>
      </c>
      <c r="H50" s="35">
        <f t="shared" si="8"/>
        <v>0.59871805977998982</v>
      </c>
      <c r="I50" s="35">
        <f t="shared" si="9"/>
        <v>0.51319041924174225</v>
      </c>
      <c r="J50" s="35">
        <f t="shared" si="10"/>
        <v>0.44904361071741344</v>
      </c>
      <c r="K50" s="35">
        <f t="shared" si="11"/>
        <v>0.39915109131638571</v>
      </c>
      <c r="L50" s="35">
        <f t="shared" si="12"/>
        <v>0.35923676444425839</v>
      </c>
      <c r="M50" s="35">
        <f t="shared" si="13"/>
        <v>0.32657940293738008</v>
      </c>
      <c r="N50" s="35">
        <f t="shared" si="14"/>
        <v>0.29936481953988719</v>
      </c>
    </row>
    <row r="51" spans="1:14">
      <c r="A51">
        <f t="shared" si="15"/>
        <v>176.04808477713374</v>
      </c>
      <c r="B51" s="35">
        <f t="shared" si="2"/>
        <v>1105581.9724003999</v>
      </c>
      <c r="C51" s="36">
        <f t="shared" si="3"/>
        <v>3.6089697909947644</v>
      </c>
      <c r="D51" s="35">
        <f t="shared" si="4"/>
        <v>1.813643466313704</v>
      </c>
      <c r="E51" s="35">
        <f t="shared" si="5"/>
        <v>1.2102365675121083</v>
      </c>
      <c r="F51" s="35">
        <f t="shared" si="6"/>
        <v>0.90797749077390588</v>
      </c>
      <c r="G51" s="35">
        <f t="shared" si="7"/>
        <v>0.72649318308221</v>
      </c>
      <c r="H51" s="35">
        <f t="shared" si="8"/>
        <v>0.6054613368716435</v>
      </c>
      <c r="I51" s="35">
        <f t="shared" si="9"/>
        <v>0.51899288827737389</v>
      </c>
      <c r="J51" s="35">
        <f t="shared" si="10"/>
        <v>0.45413356066079352</v>
      </c>
      <c r="K51" s="35">
        <f t="shared" si="11"/>
        <v>0.40368328618475818</v>
      </c>
      <c r="L51" s="35">
        <f t="shared" si="12"/>
        <v>0.36332075824632654</v>
      </c>
      <c r="M51" s="35">
        <f t="shared" si="13"/>
        <v>0.33029550024762205</v>
      </c>
      <c r="N51" s="35">
        <f t="shared" si="14"/>
        <v>0.30277359567669743</v>
      </c>
    </row>
    <row r="52" spans="1:14">
      <c r="A52">
        <f t="shared" si="15"/>
        <v>177.67703764959506</v>
      </c>
      <c r="B52" s="35">
        <f t="shared" si="2"/>
        <v>1115811.796439457</v>
      </c>
      <c r="C52" s="36">
        <f t="shared" si="3"/>
        <v>3.6101433415384876</v>
      </c>
      <c r="D52" s="35">
        <f t="shared" si="4"/>
        <v>1.829282083002576</v>
      </c>
      <c r="E52" s="35">
        <f t="shared" si="5"/>
        <v>1.2225822156761301</v>
      </c>
      <c r="F52" s="35">
        <f t="shared" si="6"/>
        <v>0.9177442218555707</v>
      </c>
      <c r="G52" s="35">
        <f t="shared" si="7"/>
        <v>0.73449498389893164</v>
      </c>
      <c r="H52" s="35">
        <f t="shared" si="8"/>
        <v>0.61221490572975878</v>
      </c>
      <c r="I52" s="35">
        <f t="shared" si="9"/>
        <v>0.52482583187862364</v>
      </c>
      <c r="J52" s="35">
        <f t="shared" si="10"/>
        <v>0.45926248236446254</v>
      </c>
      <c r="K52" s="35">
        <f t="shared" si="11"/>
        <v>0.40825762631317219</v>
      </c>
      <c r="L52" s="35">
        <f t="shared" si="12"/>
        <v>0.36744751513433616</v>
      </c>
      <c r="M52" s="35">
        <f t="shared" si="13"/>
        <v>0.33405372429689439</v>
      </c>
      <c r="N52" s="35">
        <f t="shared" si="14"/>
        <v>0.30622325517546595</v>
      </c>
    </row>
    <row r="53" spans="1:14">
      <c r="A53">
        <f t="shared" si="15"/>
        <v>179.32106303740954</v>
      </c>
      <c r="B53" s="35">
        <f t="shared" si="2"/>
        <v>1126136.2758749318</v>
      </c>
      <c r="C53" s="36">
        <f t="shared" si="3"/>
        <v>3.5935373205028234</v>
      </c>
      <c r="D53" s="35">
        <f t="shared" si="4"/>
        <v>1.8426474751180919</v>
      </c>
      <c r="E53" s="35">
        <f t="shared" si="5"/>
        <v>1.2343570857774859</v>
      </c>
      <c r="F53" s="35">
        <f t="shared" si="6"/>
        <v>0.92733850167715959</v>
      </c>
      <c r="G53" s="35">
        <f t="shared" si="7"/>
        <v>0.74245457374032708</v>
      </c>
      <c r="H53" s="35">
        <f t="shared" si="8"/>
        <v>0.61897688571430098</v>
      </c>
      <c r="I53" s="35">
        <f t="shared" si="9"/>
        <v>0.53068858326360435</v>
      </c>
      <c r="J53" s="35">
        <f t="shared" si="10"/>
        <v>0.464430344753822</v>
      </c>
      <c r="K53" s="35">
        <f t="shared" si="11"/>
        <v>0.41287442700640359</v>
      </c>
      <c r="L53" s="35">
        <f t="shared" si="12"/>
        <v>0.37161754248319978</v>
      </c>
      <c r="M53" s="35">
        <f t="shared" si="13"/>
        <v>0.33785468811981378</v>
      </c>
      <c r="N53" s="35">
        <f t="shared" si="14"/>
        <v>0.30971446653253731</v>
      </c>
    </row>
    <row r="54" spans="1:14">
      <c r="A54">
        <f t="shared" si="15"/>
        <v>180.98030040484466</v>
      </c>
      <c r="B54" s="35">
        <f t="shared" si="2"/>
        <v>1136556.2865424245</v>
      </c>
      <c r="C54" s="36">
        <f t="shared" si="3"/>
        <v>3.5608075914880759</v>
      </c>
      <c r="D54" s="35">
        <f t="shared" si="4"/>
        <v>1.8537142071599377</v>
      </c>
      <c r="E54" s="35">
        <f t="shared" si="5"/>
        <v>1.2455405643267026</v>
      </c>
      <c r="F54" s="35">
        <f t="shared" si="6"/>
        <v>0.93675086224191417</v>
      </c>
      <c r="G54" s="35">
        <f t="shared" si="7"/>
        <v>0.75036762093866127</v>
      </c>
      <c r="H54" s="35">
        <f t="shared" si="8"/>
        <v>0.62574536564490157</v>
      </c>
      <c r="I54" s="35">
        <f t="shared" si="9"/>
        <v>0.53658045003941757</v>
      </c>
      <c r="J54" s="35">
        <f t="shared" si="10"/>
        <v>0.46963710314436224</v>
      </c>
      <c r="K54" s="35">
        <f t="shared" si="11"/>
        <v>0.41753400028497889</v>
      </c>
      <c r="L54" s="35">
        <f t="shared" si="12"/>
        <v>0.375831351942642</v>
      </c>
      <c r="M54" s="35">
        <f t="shared" si="13"/>
        <v>0.34169901426288823</v>
      </c>
      <c r="N54" s="35">
        <f t="shared" si="14"/>
        <v>0.31324791128451018</v>
      </c>
    </row>
    <row r="55" spans="1:14">
      <c r="A55">
        <f t="shared" si="15"/>
        <v>182.65489050661483</v>
      </c>
      <c r="B55" s="35">
        <f t="shared" si="2"/>
        <v>1147072.7123815413</v>
      </c>
      <c r="C55" s="36">
        <f t="shared" si="3"/>
        <v>3.5141130825613507</v>
      </c>
      <c r="D55" s="35">
        <f t="shared" si="4"/>
        <v>1.862483540595905</v>
      </c>
      <c r="E55" s="35">
        <f t="shared" si="5"/>
        <v>1.256114958769988</v>
      </c>
      <c r="F55" s="35">
        <f t="shared" si="6"/>
        <v>0.94597224598798513</v>
      </c>
      <c r="G55" s="35">
        <f t="shared" si="7"/>
        <v>0.75822982086155821</v>
      </c>
      <c r="H55" s="35">
        <f t="shared" si="8"/>
        <v>0.6325184051745586</v>
      </c>
      <c r="I55" s="35">
        <f t="shared" si="9"/>
        <v>0.54250071364324293</v>
      </c>
      <c r="J55" s="35">
        <f t="shared" si="10"/>
        <v>0.47488269846392045</v>
      </c>
      <c r="K55" s="35">
        <f t="shared" si="11"/>
        <v>0.4222366543221967</v>
      </c>
      <c r="L55" s="35">
        <f t="shared" si="12"/>
        <v>0.38008945915662617</v>
      </c>
      <c r="M55" s="35">
        <f t="shared" si="13"/>
        <v>0.34558733475392267</v>
      </c>
      <c r="N55" s="35">
        <f t="shared" si="14"/>
        <v>0.31682428417538921</v>
      </c>
    </row>
    <row r="56" spans="1:14">
      <c r="A56">
        <f t="shared" si="15"/>
        <v>184.34497539982183</v>
      </c>
      <c r="B56" s="35">
        <f t="shared" si="2"/>
        <v>1157686.445510881</v>
      </c>
      <c r="C56" s="36">
        <f t="shared" si="3"/>
        <v>3.455885638145471</v>
      </c>
      <c r="D56" s="35">
        <f t="shared" si="4"/>
        <v>1.8689825935311595</v>
      </c>
      <c r="E56" s="35">
        <f t="shared" si="5"/>
        <v>1.266065635638334</v>
      </c>
      <c r="F56" s="35">
        <f t="shared" si="6"/>
        <v>0.95499404662316434</v>
      </c>
      <c r="G56" s="35">
        <f t="shared" si="7"/>
        <v>0.76603690564997717</v>
      </c>
      <c r="H56" s="35">
        <f t="shared" si="8"/>
        <v>0.63929403622785286</v>
      </c>
      <c r="I56" s="35">
        <f t="shared" si="9"/>
        <v>0.54844862877736245</v>
      </c>
      <c r="J56" s="35">
        <f t="shared" si="10"/>
        <v>0.48016705644078911</v>
      </c>
      <c r="K56" s="35">
        <f t="shared" si="11"/>
        <v>0.4269826928449646</v>
      </c>
      <c r="L56" s="35">
        <f t="shared" si="12"/>
        <v>0.38439238345463306</v>
      </c>
      <c r="M56" s="35">
        <f t="shared" si="13"/>
        <v>0.3495202910538126</v>
      </c>
      <c r="N56" s="35">
        <f t="shared" si="14"/>
        <v>0.32044429331616053</v>
      </c>
    </row>
    <row r="57" spans="1:14">
      <c r="A57">
        <f t="shared" si="15"/>
        <v>186.05069845600559</v>
      </c>
      <c r="B57" s="35">
        <f t="shared" si="2"/>
        <v>1168398.3863037152</v>
      </c>
      <c r="C57" s="36">
        <f t="shared" si="3"/>
        <v>3.3886161946971343</v>
      </c>
      <c r="D57" s="35">
        <f t="shared" si="4"/>
        <v>1.8732627408405109</v>
      </c>
      <c r="E57" s="35">
        <f t="shared" si="5"/>
        <v>1.2753811172171206</v>
      </c>
      <c r="F57" s="35">
        <f t="shared" si="6"/>
        <v>0.96380814716821916</v>
      </c>
      <c r="G57" s="35">
        <f t="shared" si="7"/>
        <v>0.77378465393519924</v>
      </c>
      <c r="H57" s="35">
        <f t="shared" si="8"/>
        <v>0.64607026450162208</v>
      </c>
      <c r="I57" s="35">
        <f t="shared" si="9"/>
        <v>0.55442342283883828</v>
      </c>
      <c r="J57" s="35">
        <f t="shared" si="10"/>
        <v>0.48549008675675626</v>
      </c>
      <c r="K57" s="35">
        <f t="shared" si="11"/>
        <v>0.43177241449662024</v>
      </c>
      <c r="L57" s="35">
        <f t="shared" si="12"/>
        <v>0.38874064751285309</v>
      </c>
      <c r="M57" s="35">
        <f t="shared" si="13"/>
        <v>0.35349853398909109</v>
      </c>
      <c r="N57" s="35">
        <f t="shared" si="14"/>
        <v>0.32410866033561181</v>
      </c>
    </row>
    <row r="58" spans="1:14">
      <c r="A58">
        <f t="shared" si="15"/>
        <v>187.77220437330661</v>
      </c>
      <c r="B58" s="35">
        <f t="shared" si="2"/>
        <v>1179209.4434643656</v>
      </c>
      <c r="C58" s="36">
        <f t="shared" si="3"/>
        <v>3.3146838810518036</v>
      </c>
      <c r="D58" s="35">
        <f t="shared" si="4"/>
        <v>1.8753973671067137</v>
      </c>
      <c r="E58" s="35">
        <f t="shared" si="5"/>
        <v>1.2840531353139248</v>
      </c>
      <c r="F58" s="35">
        <f t="shared" si="6"/>
        <v>0.97240695481924555</v>
      </c>
      <c r="G58" s="35">
        <f t="shared" si="7"/>
        <v>0.78146890048420403</v>
      </c>
      <c r="H58" s="35">
        <f t="shared" si="8"/>
        <v>0.65284507102580669</v>
      </c>
      <c r="I58" s="35">
        <f t="shared" si="9"/>
        <v>0.56042429534463523</v>
      </c>
      <c r="J58" s="35">
        <f t="shared" si="10"/>
        <v>0.49085168216417296</v>
      </c>
      <c r="K58" s="35">
        <f t="shared" si="11"/>
        <v>0.43660611215983269</v>
      </c>
      <c r="L58" s="35">
        <f t="shared" si="12"/>
        <v>0.39313477698323407</v>
      </c>
      <c r="M58" s="35">
        <f t="shared" si="13"/>
        <v>0.35752272366346821</v>
      </c>
      <c r="N58" s="35">
        <f t="shared" si="14"/>
        <v>0.3278181205211026</v>
      </c>
    </row>
    <row r="59" spans="1:14">
      <c r="A59" s="34">
        <f>fo*0.35</f>
        <v>189.50963918874072</v>
      </c>
      <c r="B59" s="35">
        <f t="shared" si="2"/>
        <v>1190120.5341052918</v>
      </c>
      <c r="C59" s="36">
        <f t="shared" si="3"/>
        <v>3.2362390962700509</v>
      </c>
      <c r="D59" s="35">
        <f t="shared" si="4"/>
        <v>1.8754791143695762</v>
      </c>
      <c r="E59" s="35">
        <f t="shared" si="5"/>
        <v>1.2920766418291618</v>
      </c>
      <c r="F59" s="35">
        <f t="shared" si="6"/>
        <v>0.98078343227907427</v>
      </c>
      <c r="G59" s="35">
        <f t="shared" si="7"/>
        <v>0.78908554572250911</v>
      </c>
      <c r="H59" s="35">
        <f t="shared" si="8"/>
        <v>0.65961641378196501</v>
      </c>
      <c r="I59" s="35">
        <f t="shared" si="9"/>
        <v>0.56645041735306734</v>
      </c>
      <c r="J59" s="35">
        <f t="shared" si="10"/>
        <v>0.49625171756616598</v>
      </c>
      <c r="K59" s="35">
        <f t="shared" si="11"/>
        <v>0.44148407223761099</v>
      </c>
      <c r="L59" s="35">
        <f t="shared" si="12"/>
        <v>0.39757530008820935</v>
      </c>
      <c r="M59" s="35">
        <f t="shared" si="13"/>
        <v>0.36159352934647526</v>
      </c>
      <c r="N59" s="35">
        <f t="shared" si="14"/>
        <v>0.33157342294788161</v>
      </c>
    </row>
    <row r="60" spans="1:14">
      <c r="A60" s="34">
        <f t="shared" ref="A60:A123" si="16">A59*10^0.001</f>
        <v>189.94650402512764</v>
      </c>
      <c r="B60" s="35">
        <f t="shared" si="2"/>
        <v>1192864.0452778016</v>
      </c>
      <c r="C60" s="36">
        <f t="shared" si="3"/>
        <v>3.2161473503696154</v>
      </c>
      <c r="D60" s="35">
        <f t="shared" si="4"/>
        <v>1.8751912303864469</v>
      </c>
      <c r="E60" s="35">
        <f t="shared" si="5"/>
        <v>1.2939809013916448</v>
      </c>
      <c r="F60" s="35">
        <f t="shared" si="6"/>
        <v>0.98284204302703826</v>
      </c>
      <c r="G60" s="35">
        <f t="shared" si="7"/>
        <v>0.79097867091888741</v>
      </c>
      <c r="H60" s="35">
        <f t="shared" si="8"/>
        <v>0.66130846689856804</v>
      </c>
      <c r="I60" s="35">
        <f t="shared" si="9"/>
        <v>0.56796079319164749</v>
      </c>
      <c r="J60" s="35">
        <f t="shared" si="10"/>
        <v>0.49760771622940969</v>
      </c>
      <c r="K60" s="35">
        <f t="shared" si="11"/>
        <v>0.44271051114393745</v>
      </c>
      <c r="L60" s="35">
        <f t="shared" si="12"/>
        <v>0.3986927419802973</v>
      </c>
      <c r="M60" s="35">
        <f t="shared" si="13"/>
        <v>0.362618593810559</v>
      </c>
      <c r="N60" s="35">
        <f t="shared" si="14"/>
        <v>0.33251950050940315</v>
      </c>
    </row>
    <row r="61" spans="1:14">
      <c r="A61" s="34">
        <f t="shared" si="16"/>
        <v>190.38437593897027</v>
      </c>
      <c r="B61" s="35">
        <f t="shared" si="2"/>
        <v>1195613.8808967334</v>
      </c>
      <c r="C61" s="36">
        <f t="shared" si="3"/>
        <v>3.1959171379318736</v>
      </c>
      <c r="D61" s="35">
        <f t="shared" si="4"/>
        <v>1.8747836165614629</v>
      </c>
      <c r="E61" s="35">
        <f t="shared" si="5"/>
        <v>1.2958444992207536</v>
      </c>
      <c r="F61" s="35">
        <f t="shared" si="6"/>
        <v>0.98488625677785979</v>
      </c>
      <c r="G61" s="35">
        <f t="shared" si="7"/>
        <v>0.79286725699185234</v>
      </c>
      <c r="H61" s="35">
        <f t="shared" si="8"/>
        <v>0.66300014222472192</v>
      </c>
      <c r="I61" s="35">
        <f t="shared" si="9"/>
        <v>0.56947267995182227</v>
      </c>
      <c r="J61" s="35">
        <f t="shared" si="10"/>
        <v>0.49896610605685748</v>
      </c>
      <c r="K61" s="35">
        <f t="shared" si="11"/>
        <v>0.44393973822429905</v>
      </c>
      <c r="L61" s="35">
        <f t="shared" si="12"/>
        <v>0.39981312491808663</v>
      </c>
      <c r="M61" s="35">
        <f t="shared" si="13"/>
        <v>0.36364662481122839</v>
      </c>
      <c r="N61" s="35">
        <f t="shared" si="14"/>
        <v>0.33346850288681429</v>
      </c>
    </row>
    <row r="62" spans="1:14">
      <c r="A62" s="34">
        <f t="shared" si="16"/>
        <v>190.82325725182193</v>
      </c>
      <c r="B62" s="35">
        <f t="shared" si="2"/>
        <v>1198370.0555414418</v>
      </c>
      <c r="C62" s="36">
        <f t="shared" si="3"/>
        <v>3.1755731516788273</v>
      </c>
      <c r="D62" s="35">
        <f t="shared" si="4"/>
        <v>1.8742581578784643</v>
      </c>
      <c r="E62" s="35">
        <f t="shared" si="5"/>
        <v>1.297667449134533</v>
      </c>
      <c r="F62" s="35">
        <f t="shared" si="6"/>
        <v>0.98691598092018362</v>
      </c>
      <c r="G62" s="35">
        <f t="shared" si="7"/>
        <v>0.79475124218387239</v>
      </c>
      <c r="H62" s="35">
        <f t="shared" si="8"/>
        <v>0.66469140724651921</v>
      </c>
      <c r="I62" s="35">
        <f t="shared" si="9"/>
        <v>0.57098606382419548</v>
      </c>
      <c r="J62" s="35">
        <f t="shared" si="10"/>
        <v>0.50032688453203222</v>
      </c>
      <c r="K62" s="35">
        <f t="shared" si="11"/>
        <v>0.4451717577327704</v>
      </c>
      <c r="L62" s="35">
        <f t="shared" si="12"/>
        <v>0.40093645721221638</v>
      </c>
      <c r="M62" s="35">
        <f t="shared" si="13"/>
        <v>0.36467763306862322</v>
      </c>
      <c r="N62" s="35">
        <f t="shared" si="14"/>
        <v>0.3344204421929165</v>
      </c>
    </row>
    <row r="63" spans="1:14">
      <c r="A63" s="34">
        <f t="shared" si="16"/>
        <v>191.26315029058767</v>
      </c>
      <c r="B63" s="35">
        <f t="shared" si="2"/>
        <v>1201132.5838248907</v>
      </c>
      <c r="C63" s="36">
        <f t="shared" si="3"/>
        <v>3.1551388433429692</v>
      </c>
      <c r="D63" s="35">
        <f t="shared" si="4"/>
        <v>1.8736167830879729</v>
      </c>
      <c r="E63" s="35">
        <f t="shared" si="5"/>
        <v>1.2994497769475359</v>
      </c>
      <c r="F63" s="35">
        <f t="shared" si="6"/>
        <v>0.98893112525359939</v>
      </c>
      <c r="G63" s="35">
        <f t="shared" si="7"/>
        <v>0.79663056508368391</v>
      </c>
      <c r="H63" s="35">
        <f t="shared" si="8"/>
        <v>0.66638222937671043</v>
      </c>
      <c r="I63" s="35">
        <f t="shared" si="9"/>
        <v>0.57250093088251741</v>
      </c>
      <c r="J63" s="35">
        <f t="shared" si="10"/>
        <v>0.5016900490591244</v>
      </c>
      <c r="K63" s="35">
        <f t="shared" si="11"/>
        <v>0.44640657389035493</v>
      </c>
      <c r="L63" s="35">
        <f t="shared" si="12"/>
        <v>0.40206274717878876</v>
      </c>
      <c r="M63" s="35">
        <f t="shared" si="13"/>
        <v>0.36571162933717372</v>
      </c>
      <c r="N63" s="35">
        <f t="shared" si="14"/>
        <v>0.33537533059540742</v>
      </c>
    </row>
    <row r="64" spans="1:14">
      <c r="A64" s="34">
        <f t="shared" si="16"/>
        <v>191.70405738753658</v>
      </c>
      <c r="B64" s="35">
        <f t="shared" si="2"/>
        <v>1203901.4803937296</v>
      </c>
      <c r="C64" s="36">
        <f t="shared" si="3"/>
        <v>3.1346364373252338</v>
      </c>
      <c r="D64" s="35">
        <f t="shared" si="4"/>
        <v>1.8728614614481947</v>
      </c>
      <c r="E64" s="35">
        <f t="shared" si="5"/>
        <v>1.3011915203583169</v>
      </c>
      <c r="F64" s="35">
        <f t="shared" si="6"/>
        <v>0.99093160200680641</v>
      </c>
      <c r="G64" s="35">
        <f t="shared" si="7"/>
        <v>0.79850516463490728</v>
      </c>
      <c r="H64" s="35">
        <f t="shared" si="8"/>
        <v>0.66807257595644221</v>
      </c>
      <c r="I64" s="35">
        <f t="shared" si="9"/>
        <v>0.57401726708311385</v>
      </c>
      <c r="J64" s="35">
        <f t="shared" si="10"/>
        <v>0.50305559696197433</v>
      </c>
      <c r="K64" s="35">
        <f t="shared" si="11"/>
        <v>0.44764419088414054</v>
      </c>
      <c r="L64" s="35">
        <f t="shared" si="12"/>
        <v>0.4031920031388524</v>
      </c>
      <c r="M64" s="35">
        <f t="shared" si="13"/>
        <v>0.36674862440540851</v>
      </c>
      <c r="N64" s="35">
        <f t="shared" si="14"/>
        <v>0.33633318031696174</v>
      </c>
    </row>
    <row r="65" spans="1:14">
      <c r="A65" s="34">
        <f t="shared" si="16"/>
        <v>192.14598088031417</v>
      </c>
      <c r="B65" s="35">
        <f t="shared" si="2"/>
        <v>1206676.7599283729</v>
      </c>
      <c r="C65" s="36">
        <f t="shared" si="3"/>
        <v>3.1140869494960106</v>
      </c>
      <c r="D65" s="35">
        <f t="shared" si="4"/>
        <v>1.8719941994845206</v>
      </c>
      <c r="E65" s="35">
        <f t="shared" si="5"/>
        <v>1.3028927288283383</v>
      </c>
      <c r="F65" s="35">
        <f t="shared" si="6"/>
        <v>0.99291732585470438</v>
      </c>
      <c r="G65" s="35">
        <f t="shared" si="7"/>
        <v>0.80037498014459185</v>
      </c>
      <c r="H65" s="35">
        <f t="shared" si="8"/>
        <v>0.66976241425700844</v>
      </c>
      <c r="I65" s="35">
        <f t="shared" si="9"/>
        <v>0.57553505826431628</v>
      </c>
      <c r="J65" s="35">
        <f t="shared" si="10"/>
        <v>0.5044235254830477</v>
      </c>
      <c r="K65" s="35">
        <f t="shared" si="11"/>
        <v>0.44888461286644565</v>
      </c>
      <c r="L65" s="35">
        <f t="shared" si="12"/>
        <v>0.40432423341787771</v>
      </c>
      <c r="M65" s="35">
        <f t="shared" si="13"/>
        <v>0.36778862909575583</v>
      </c>
      <c r="N65" s="35">
        <f t="shared" si="14"/>
        <v>0.33729400363530859</v>
      </c>
    </row>
    <row r="66" spans="1:14">
      <c r="A66" s="34">
        <f t="shared" si="16"/>
        <v>192.58892311195484</v>
      </c>
      <c r="B66" s="35">
        <f t="shared" si="2"/>
        <v>1209458.4371430764</v>
      </c>
      <c r="C66" s="36">
        <f t="shared" si="3"/>
        <v>3.0935102104504475</v>
      </c>
      <c r="D66" s="35">
        <f t="shared" si="4"/>
        <v>1.8710170377752617</v>
      </c>
      <c r="E66" s="35">
        <f t="shared" si="5"/>
        <v>1.3045534634525233</v>
      </c>
      <c r="F66" s="35">
        <f t="shared" si="6"/>
        <v>0.99488821393439852</v>
      </c>
      <c r="G66" s="35">
        <f t="shared" si="7"/>
        <v>0.80223995129168046</v>
      </c>
      <c r="H66" s="35">
        <f t="shared" si="8"/>
        <v>0.67145171148161142</v>
      </c>
      <c r="I66" s="35">
        <f t="shared" si="9"/>
        <v>0.5770542901458926</v>
      </c>
      <c r="J66" s="35">
        <f t="shared" si="10"/>
        <v>0.50579383178240045</v>
      </c>
      <c r="K66" s="35">
        <f t="shared" si="11"/>
        <v>0.45012784395395156</v>
      </c>
      <c r="L66" s="35">
        <f t="shared" si="12"/>
        <v>0.40545944634521941</v>
      </c>
      <c r="M66" s="35">
        <f t="shared" si="13"/>
        <v>0.36883165426433617</v>
      </c>
      <c r="N66" s="35">
        <f t="shared" si="14"/>
        <v>0.33825781288330364</v>
      </c>
    </row>
    <row r="67" spans="1:14">
      <c r="A67" s="34">
        <f t="shared" si="16"/>
        <v>193.03288643089419</v>
      </c>
      <c r="B67" s="35">
        <f t="shared" ref="B67:B130" si="17">2000*3.14*A67</f>
        <v>1212246.5267860156</v>
      </c>
      <c r="C67" s="36">
        <f t="shared" ref="C67:C130" si="18">(B67/wo)^2*SQRT(Ma*(Ma-1))/SQRT((1-B67^2/wp^2)^2+(B67/wo)^2*(1-B67^2/wo^2)^2*(IF(answer,Ma,Ma-1)*0.1)^2)/IF(answer,1,MC)</f>
        <v>3.0729248925700703</v>
      </c>
      <c r="D67" s="35">
        <f t="shared" ref="D67:D130" si="19">(B67/wo)^2*SQRT(Ma*(Ma-1))/SQRT((1-B67^2/wp^2)^2+(B67/wo)^2*(1-B67^2/wo^2)^2*(IF(answer,Ma,Ma-1)*0.2)^2)/IF(answer,1,MC)</f>
        <v>1.8699320477709962</v>
      </c>
      <c r="E67" s="35">
        <f t="shared" ref="E67:E130" si="20">(B67/wo)^2*SQRT(Ma*(Ma-1))/SQRT((1-B67^2/wp^2)^2+(B67/wo)^2*(1-B67^2/wo^2)^2*(IF(answer,Ma,Ma-1)*0.3)^2)/IF(answer,1,MC)</f>
        <v>1.306173796821712</v>
      </c>
      <c r="F67" s="35">
        <f t="shared" ref="F67:F130" si="21">(B67/wo)^2*SQRT(Ma*(Ma-1))/SQRT((1-B67^2/wp^2)^2+(B67/wo)^2*(1-B67^2/wo^2)^2*(IF(answer,Ma,Ma-1)*0.4)^2)/IF(answer,1,MC)</f>
        <v>0.99684418586011359</v>
      </c>
      <c r="G67" s="35">
        <f t="shared" ref="G67:G130" si="22">(B67/wo)^2*SQRT(Ma*(Ma-1))/SQRT((1-B67^2/wp^2)^2+(B67/wo)^2*(1-B67^2/wo^2)^2*(IF(answer,Ma,Ma-1)*0.5)^2)/IF(answer,1,MC)</f>
        <v>0.80410001813539234</v>
      </c>
      <c r="H67" s="35">
        <f t="shared" ref="H67:H130" si="23">(B67/wo)^2*SQRT(Ma*(Ma-1))/SQRT((1-B67^2/wp^2)^2+(B67/wo)^2*(1-B67^2/wo^2)^2*(IF(answer,Ma,Ma-1)*0.6)^2)/IF(answer,1,MC)</f>
        <v>0.6731404347671337</v>
      </c>
      <c r="I67" s="35">
        <f t="shared" ref="I67:I130" si="24">(B67/wo)^2*SQRT(Ma*(Ma-1))/SQRT((1-B67^2/wp^2)^2+(B67/wo)^2*(1-B67^2/wo^2)^2*(IF(answer,Ma,Ma-1)*0.7)^2)/IF(answer,1,MC)</f>
        <v>0.57857494832847678</v>
      </c>
      <c r="J67" s="35">
        <f t="shared" ref="J67:J130" si="25">(B67/wo)^2*SQRT(Ma*(Ma-1))/SQRT((1-B67^2/wp^2)^2+(B67/wo)^2*(1-B67^2/wo^2)^2*(IF(answer,Ma,Ma-1)*0.8)^2)/IF(answer,1,MC)</f>
        <v>0.50716651293663206</v>
      </c>
      <c r="K67" s="35">
        <f t="shared" ref="K67:K130" si="26">(B67/wo)^2*SQRT(Ma*(Ma-1))/SQRT((1-B67^2/wp^2)^2+(B67/wo)^2*(1-B67^2/wo^2)^2*(IF(answer,Ma,Ma-1)*0.9)^2)/IF(answer,1,MC)</f>
        <v>0.45137388822682228</v>
      </c>
      <c r="L67" s="35">
        <f t="shared" ref="L67:L130" si="27">(B67/wo)^2*SQRT(Ma*(Ma-1))/SQRT((1-B67^2/wp^2)^2+(B67/wo)^2*(1-B67^2/wo^2)^2*(IF(answer,Ma,Ma-1)*1)^2)/IF(answer,1,MC)</f>
        <v>0.40659765025356959</v>
      </c>
      <c r="M67" s="35">
        <f t="shared" ref="M67:M130" si="28">(B67/wo)^2*SQRT(Ma*(Ma-1))/SQRT((1-B67^2/wp^2)^2+(B67/wo)^2*(1-B67^2/wo^2)^2*(IF(answer,Ma,Ma-1)*1.1)^2)/IF(answer,1,MC)</f>
        <v>0.36987771080074711</v>
      </c>
      <c r="N67" s="35">
        <f t="shared" ref="N67:N130" si="29">(B67/wo)^2*SQRT(Ma*(Ma-1))/SQRT((1-B67^2/wp^2)^2+(B67/wo)^2*(1-B67^2/wo^2)^2*(IF(answer,Ma,Ma-1)*1.2)^2)/IF(answer,1,MC)</f>
        <v>0.33922462044899737</v>
      </c>
    </row>
    <row r="68" spans="1:14">
      <c r="A68" s="34">
        <f t="shared" si="16"/>
        <v>193.47787319098157</v>
      </c>
      <c r="B68" s="35">
        <f t="shared" si="17"/>
        <v>1215041.0436393642</v>
      </c>
      <c r="C68" s="36">
        <f t="shared" si="18"/>
        <v>3.0523485402859247</v>
      </c>
      <c r="D68" s="35">
        <f t="shared" si="19"/>
        <v>1.868741328654477</v>
      </c>
      <c r="E68" s="35">
        <f t="shared" si="20"/>
        <v>1.307753812877279</v>
      </c>
      <c r="F68" s="35">
        <f t="shared" si="21"/>
        <v>0.9987851637370162</v>
      </c>
      <c r="G68" s="35">
        <f t="shared" si="22"/>
        <v>0.80595512112352341</v>
      </c>
      <c r="H68" s="35">
        <f t="shared" si="23"/>
        <v>0.67482855118592211</v>
      </c>
      <c r="I68" s="35">
        <f t="shared" si="24"/>
        <v>0.58009701829299964</v>
      </c>
      <c r="J68" s="35">
        <f t="shared" si="25"/>
        <v>0.50854156593783184</v>
      </c>
      <c r="K68" s="35">
        <f t="shared" si="26"/>
        <v>0.45262274972781197</v>
      </c>
      <c r="L68" s="35">
        <f t="shared" si="27"/>
        <v>0.407738853478398</v>
      </c>
      <c r="M68" s="35">
        <f t="shared" si="28"/>
        <v>0.37092680962784025</v>
      </c>
      <c r="N68" s="35">
        <f t="shared" si="29"/>
        <v>0.34019443877569772</v>
      </c>
    </row>
    <row r="69" spans="1:14">
      <c r="A69" s="34">
        <f t="shared" si="16"/>
        <v>193.92388575149246</v>
      </c>
      <c r="B69" s="35">
        <f t="shared" si="17"/>
        <v>1217842.0025193726</v>
      </c>
      <c r="C69" s="36">
        <f t="shared" si="18"/>
        <v>3.0317976029833127</v>
      </c>
      <c r="D69" s="35">
        <f t="shared" si="19"/>
        <v>1.8674470042476359</v>
      </c>
      <c r="E69" s="35">
        <f t="shared" si="20"/>
        <v>1.3092936067581848</v>
      </c>
      <c r="F69" s="35">
        <f t="shared" si="21"/>
        <v>1.000711072173935</v>
      </c>
      <c r="G69" s="35">
        <f t="shared" si="22"/>
        <v>0.80780520110066079</v>
      </c>
      <c r="H69" s="35">
        <f t="shared" si="23"/>
        <v>0.67651602774758079</v>
      </c>
      <c r="I69" s="35">
        <f t="shared" si="24"/>
        <v>0.58162048540012123</v>
      </c>
      <c r="J69" s="35">
        <f t="shared" si="25"/>
        <v>0.50991898769251309</v>
      </c>
      <c r="K69" s="35">
        <f t="shared" si="26"/>
        <v>0.45387443246136033</v>
      </c>
      <c r="L69" s="35">
        <f t="shared" si="27"/>
        <v>0.4088830643573827</v>
      </c>
      <c r="M69" s="35">
        <f t="shared" si="28"/>
        <v>0.37197896170149025</v>
      </c>
      <c r="N69" s="35">
        <f t="shared" si="29"/>
        <v>0.34116728036202892</v>
      </c>
    </row>
    <row r="70" spans="1:14">
      <c r="A70" s="34">
        <f t="shared" si="16"/>
        <v>194.37092647714107</v>
      </c>
      <c r="B70" s="35">
        <f t="shared" si="17"/>
        <v>1220649.4182764459</v>
      </c>
      <c r="C70" s="36">
        <f t="shared" si="18"/>
        <v>3.0112874700333885</v>
      </c>
      <c r="D70" s="35">
        <f t="shared" si="19"/>
        <v>1.8660512199717896</v>
      </c>
      <c r="E70" s="35">
        <f t="shared" si="20"/>
        <v>1.3107932846407302</v>
      </c>
      <c r="F70" s="35">
        <f t="shared" si="21"/>
        <v>1.0026218382949768</v>
      </c>
      <c r="G70" s="35">
        <f t="shared" si="22"/>
        <v>0.80965019931630433</v>
      </c>
      <c r="H70" s="35">
        <f t="shared" si="23"/>
        <v>0.67820283140077442</v>
      </c>
      <c r="I70" s="35">
        <f t="shared" si="24"/>
        <v>0.58314533488966058</v>
      </c>
      <c r="J70" s="35">
        <f t="shared" si="25"/>
        <v>0.51129877502053844</v>
      </c>
      <c r="K70" s="35">
        <f t="shared" si="26"/>
        <v>0.45512894039267354</v>
      </c>
      <c r="L70" s="35">
        <f t="shared" si="27"/>
        <v>0.41003029122982781</v>
      </c>
      <c r="M70" s="35">
        <f t="shared" si="28"/>
        <v>0.37303417801035399</v>
      </c>
      <c r="N70" s="35">
        <f t="shared" si="29"/>
        <v>0.34214315776198423</v>
      </c>
    </row>
    <row r="71" spans="1:14">
      <c r="A71" s="34">
        <f t="shared" si="16"/>
        <v>194.8189977380928</v>
      </c>
      <c r="B71" s="35">
        <f t="shared" si="17"/>
        <v>1223463.3057952228</v>
      </c>
      <c r="C71" s="36">
        <f t="shared" si="18"/>
        <v>2.9908325074820663</v>
      </c>
      <c r="D71" s="35">
        <f t="shared" si="19"/>
        <v>1.864556139866725</v>
      </c>
      <c r="E71" s="35">
        <f t="shared" si="20"/>
        <v>1.3122529635713112</v>
      </c>
      <c r="F71" s="35">
        <f t="shared" si="21"/>
        <v>1.0045173917500396</v>
      </c>
      <c r="G71" s="35">
        <f t="shared" si="22"/>
        <v>0.81149005743290081</v>
      </c>
      <c r="H71" s="35">
        <f t="shared" si="23"/>
        <v>0.67988892903504328</v>
      </c>
      <c r="I71" s="35">
        <f t="shared" si="24"/>
        <v>0.58467155188002917</v>
      </c>
      <c r="J71" s="35">
        <f t="shared" si="25"/>
        <v>0.51268092465403459</v>
      </c>
      <c r="K71" s="35">
        <f t="shared" si="26"/>
        <v>0.45638627744679361</v>
      </c>
      <c r="L71" s="35">
        <f t="shared" si="27"/>
        <v>0.41118054243607011</v>
      </c>
      <c r="M71" s="35">
        <f t="shared" si="28"/>
        <v>0.37409246957562275</v>
      </c>
      <c r="N71" s="35">
        <f t="shared" si="29"/>
        <v>0.34312208358497376</v>
      </c>
    </row>
    <row r="72" spans="1:14">
      <c r="A72" s="34">
        <f t="shared" si="16"/>
        <v>195.26810190997691</v>
      </c>
      <c r="B72" s="35">
        <f t="shared" si="17"/>
        <v>1226283.6799946551</v>
      </c>
      <c r="C72" s="36">
        <f t="shared" si="18"/>
        <v>2.9704460959707877</v>
      </c>
      <c r="D72" s="35">
        <f t="shared" si="19"/>
        <v>1.8629639436738614</v>
      </c>
      <c r="E72" s="35">
        <f t="shared" si="20"/>
        <v>1.3136727712924499</v>
      </c>
      <c r="F72" s="35">
        <f t="shared" si="21"/>
        <v>1.006397664724217</v>
      </c>
      <c r="G72" s="35">
        <f t="shared" si="22"/>
        <v>0.81332471753377877</v>
      </c>
      <c r="H72" s="35">
        <f t="shared" si="23"/>
        <v>0.68157428748262561</v>
      </c>
      <c r="I72" s="35">
        <f t="shared" si="24"/>
        <v>0.58619912136766372</v>
      </c>
      <c r="J72" s="35">
        <f t="shared" si="25"/>
        <v>0.51406543323629639</v>
      </c>
      <c r="K72" s="35">
        <f t="shared" si="26"/>
        <v>0.4576464475076531</v>
      </c>
      <c r="L72" s="35">
        <f t="shared" si="27"/>
        <v>0.4123338263168736</v>
      </c>
      <c r="M72" s="35">
        <f t="shared" si="28"/>
        <v>0.37515384745076463</v>
      </c>
      <c r="N72" s="35">
        <f t="shared" si="29"/>
        <v>0.34410407049586789</v>
      </c>
    </row>
    <row r="73" spans="1:14">
      <c r="A73" s="34">
        <f t="shared" si="16"/>
        <v>195.71824137389896</v>
      </c>
      <c r="B73" s="35">
        <f t="shared" si="17"/>
        <v>1229110.5558280854</v>
      </c>
      <c r="C73" s="36">
        <f t="shared" si="18"/>
        <v>2.9501406695067636</v>
      </c>
      <c r="D73" s="35">
        <f t="shared" si="19"/>
        <v>1.8612768239883188</v>
      </c>
      <c r="E73" s="35">
        <f t="shared" si="20"/>
        <v>1.3150528460624125</v>
      </c>
      <c r="F73" s="35">
        <f t="shared" si="21"/>
        <v>1.0082625919460941</v>
      </c>
      <c r="G73" s="35">
        <f t="shared" si="22"/>
        <v>0.81515412213099026</v>
      </c>
      <c r="H73" s="35">
        <f t="shared" si="23"/>
        <v>0.68325887352029069</v>
      </c>
      <c r="I73" s="35">
        <f t="shared" si="24"/>
        <v>0.58772802822645798</v>
      </c>
      <c r="J73" s="35">
        <f t="shared" si="25"/>
        <v>0.51545229732068287</v>
      </c>
      <c r="K73" s="35">
        <f t="shared" si="26"/>
        <v>0.45890945441711778</v>
      </c>
      <c r="L73" s="35">
        <f t="shared" si="27"/>
        <v>0.41349015121281185</v>
      </c>
      <c r="M73" s="35">
        <f t="shared" si="28"/>
        <v>0.37621832272125777</v>
      </c>
      <c r="N73" s="35">
        <f t="shared" si="29"/>
        <v>0.34508913121503332</v>
      </c>
    </row>
    <row r="74" spans="1:14">
      <c r="A74" s="34">
        <f t="shared" si="16"/>
        <v>196.16941851645362</v>
      </c>
      <c r="B74" s="35">
        <f t="shared" si="17"/>
        <v>1231943.9482833287</v>
      </c>
      <c r="C74" s="36">
        <f t="shared" si="18"/>
        <v>2.9299277547411786</v>
      </c>
      <c r="D74" s="35">
        <f t="shared" si="19"/>
        <v>1.8594969834841846</v>
      </c>
      <c r="E74" s="35">
        <f t="shared" si="20"/>
        <v>1.3163933364687099</v>
      </c>
      <c r="F74" s="35">
        <f t="shared" si="21"/>
        <v>1.0101121106949373</v>
      </c>
      <c r="G74" s="35">
        <f t="shared" si="22"/>
        <v>0.81697821417305017</v>
      </c>
      <c r="H74" s="35">
        <f t="shared" si="23"/>
        <v>0.68494265387118336</v>
      </c>
      <c r="I74" s="35">
        <f t="shared" si="24"/>
        <v>0.58925825720720049</v>
      </c>
      <c r="J74" s="35">
        <f t="shared" si="25"/>
        <v>0.51684151336950201</v>
      </c>
      <c r="K74" s="35">
        <f t="shared" si="26"/>
        <v>0.46017530197401574</v>
      </c>
      <c r="L74" s="35">
        <f t="shared" si="27"/>
        <v>0.41464952546363909</v>
      </c>
      <c r="M74" s="35">
        <f t="shared" si="28"/>
        <v>0.3772859065043162</v>
      </c>
      <c r="N74" s="35">
        <f t="shared" si="29"/>
        <v>0.34607727851836634</v>
      </c>
    </row>
    <row r="75" spans="1:14">
      <c r="A75" s="34">
        <f t="shared" si="16"/>
        <v>196.62163572973716</v>
      </c>
      <c r="B75" s="35">
        <f t="shared" si="17"/>
        <v>1234783.8723827493</v>
      </c>
      <c r="C75" s="36">
        <f t="shared" si="18"/>
        <v>2.9098180104531108</v>
      </c>
      <c r="D75" s="35">
        <f t="shared" si="19"/>
        <v>1.8576266322169133</v>
      </c>
      <c r="E75" s="35">
        <f t="shared" si="20"/>
        <v>1.3176944012357819</v>
      </c>
      <c r="F75" s="35">
        <f t="shared" si="21"/>
        <v>1.0119461608067748</v>
      </c>
      <c r="G75" s="35">
        <f t="shared" si="22"/>
        <v>0.81879693705257195</v>
      </c>
      <c r="H75" s="35">
        <f t="shared" si="23"/>
        <v>0.68662559520667243</v>
      </c>
      <c r="I75" s="35">
        <f t="shared" si="24"/>
        <v>0.59078979293700618</v>
      </c>
      <c r="J75" s="35">
        <f t="shared" si="25"/>
        <v>0.5182330777528833</v>
      </c>
      <c r="K75" s="35">
        <f t="shared" si="26"/>
        <v>0.46144399393315078</v>
      </c>
      <c r="L75" s="35">
        <f t="shared" si="27"/>
        <v>0.41581195740764637</v>
      </c>
      <c r="M75" s="35">
        <f t="shared" si="28"/>
        <v>0.37835660994860287</v>
      </c>
      <c r="N75" s="35">
        <f t="shared" si="29"/>
        <v>0.34706852523731679</v>
      </c>
    </row>
    <row r="76" spans="1:14">
      <c r="A76" s="34">
        <f t="shared" si="16"/>
        <v>197.07489541136027</v>
      </c>
      <c r="B76" s="35">
        <f t="shared" si="17"/>
        <v>1237630.3431833426</v>
      </c>
      <c r="C76" s="36">
        <f t="shared" si="18"/>
        <v>2.8898212669735348</v>
      </c>
      <c r="D76" s="35">
        <f t="shared" si="19"/>
        <v>1.8556679850063174</v>
      </c>
      <c r="E76" s="35">
        <f t="shared" si="20"/>
        <v>1.3189562090271894</v>
      </c>
      <c r="F76" s="35">
        <f t="shared" si="21"/>
        <v>1.0137646846793775</v>
      </c>
      <c r="G76" s="35">
        <f t="shared" si="22"/>
        <v>0.82061023461380345</v>
      </c>
      <c r="H76" s="35">
        <f t="shared" si="23"/>
        <v>0.68830766414821409</v>
      </c>
      <c r="I76" s="35">
        <f t="shared" si="24"/>
        <v>0.59232261991875568</v>
      </c>
      <c r="J76" s="35">
        <f t="shared" si="25"/>
        <v>0.51962698674764418</v>
      </c>
      <c r="K76" s="35">
        <f t="shared" si="26"/>
        <v>0.46271553400430526</v>
      </c>
      <c r="L76" s="35">
        <f t="shared" si="27"/>
        <v>0.41697745538100833</v>
      </c>
      <c r="M76" s="35">
        <f t="shared" si="28"/>
        <v>0.37943044423393735</v>
      </c>
      <c r="N76" s="35">
        <f t="shared" si="29"/>
        <v>0.3480628842589098</v>
      </c>
    </row>
    <row r="77" spans="1:14">
      <c r="A77" s="34">
        <f t="shared" si="16"/>
        <v>197.52919996446062</v>
      </c>
      <c r="B77" s="35">
        <f t="shared" si="17"/>
        <v>1240483.3757768127</v>
      </c>
      <c r="C77" s="36">
        <f t="shared" si="18"/>
        <v>2.8699465653182061</v>
      </c>
      <c r="D77" s="35">
        <f t="shared" si="19"/>
        <v>1.8536232589031885</v>
      </c>
      <c r="E77" s="35">
        <f t="shared" si="20"/>
        <v>1.3201789382426128</v>
      </c>
      <c r="F77" s="35">
        <f t="shared" si="21"/>
        <v>1.01556762727613</v>
      </c>
      <c r="G77" s="35">
        <f t="shared" si="22"/>
        <v>0.82241805116004896</v>
      </c>
      <c r="H77" s="35">
        <f t="shared" si="23"/>
        <v>0.68998882726921873</v>
      </c>
      <c r="I77" s="35">
        <f t="shared" si="24"/>
        <v>0.59385672253053012</v>
      </c>
      <c r="J77" s="35">
        <f t="shared" si="25"/>
        <v>0.52102323653614246</v>
      </c>
      <c r="K77" s="35">
        <f t="shared" si="26"/>
        <v>0.46398992585122556</v>
      </c>
      <c r="L77" s="35">
        <f t="shared" si="27"/>
        <v>0.41814602771711407</v>
      </c>
      <c r="M77" s="35">
        <f t="shared" si="28"/>
        <v>0.38050742057099007</v>
      </c>
      <c r="N77" s="35">
        <f t="shared" si="29"/>
        <v>0.349060368525758</v>
      </c>
    </row>
    <row r="78" spans="1:14">
      <c r="A78" s="34">
        <f t="shared" si="16"/>
        <v>197.98455179771574</v>
      </c>
      <c r="B78" s="35">
        <f t="shared" si="17"/>
        <v>1243342.9852896549</v>
      </c>
      <c r="C78" s="36">
        <f t="shared" si="18"/>
        <v>2.8502021958300685</v>
      </c>
      <c r="D78" s="35">
        <f t="shared" si="19"/>
        <v>1.8514946707421793</v>
      </c>
      <c r="E78" s="35">
        <f t="shared" si="20"/>
        <v>1.3213627768099838</v>
      </c>
      <c r="F78" s="35">
        <f t="shared" si="21"/>
        <v>1.0173549361288148</v>
      </c>
      <c r="G78" s="35">
        <f t="shared" si="22"/>
        <v>0.82422033146098694</v>
      </c>
      <c r="H78" s="35">
        <f t="shared" si="23"/>
        <v>0.69166905109693011</v>
      </c>
      <c r="I78" s="35">
        <f t="shared" si="24"/>
        <v>0.59539208502505214</v>
      </c>
      <c r="J78" s="35">
        <f t="shared" si="25"/>
        <v>0.52242182320512121</v>
      </c>
      <c r="K78" s="35">
        <f t="shared" si="26"/>
        <v>0.46526717309059645</v>
      </c>
      <c r="L78" s="35">
        <f t="shared" si="27"/>
        <v>0.41931768274588677</v>
      </c>
      <c r="M78" s="35">
        <f t="shared" si="28"/>
        <v>0.38158755020096952</v>
      </c>
      <c r="N78" s="35">
        <f t="shared" si="29"/>
        <v>0.35006099103607058</v>
      </c>
    </row>
    <row r="79" spans="1:14">
      <c r="A79" s="34">
        <f t="shared" si="16"/>
        <v>198.44095332535574</v>
      </c>
      <c r="B79" s="35">
        <f t="shared" si="17"/>
        <v>1246209.186883234</v>
      </c>
      <c r="C79" s="36">
        <f t="shared" si="18"/>
        <v>2.8305957361612086</v>
      </c>
      <c r="D79" s="35">
        <f t="shared" si="19"/>
        <v>1.8492844347831725</v>
      </c>
      <c r="E79" s="35">
        <f t="shared" si="20"/>
        <v>1.3225079219730589</v>
      </c>
      <c r="F79" s="35">
        <f t="shared" si="21"/>
        <v>1.0191265613392924</v>
      </c>
      <c r="G79" s="35">
        <f t="shared" si="22"/>
        <v>0.82601702075987249</v>
      </c>
      <c r="H79" s="35">
        <f t="shared" si="23"/>
        <v>0.69334830211430976</v>
      </c>
      <c r="I79" s="35">
        <f t="shared" si="24"/>
        <v>0.59692869152912398</v>
      </c>
      <c r="J79" s="35">
        <f t="shared" si="25"/>
        <v>0.5238227427445411</v>
      </c>
      <c r="K79" s="35">
        <f t="shared" si="26"/>
        <v>0.46654727929099904</v>
      </c>
      <c r="L79" s="35">
        <f t="shared" si="27"/>
        <v>0.4204924287930894</v>
      </c>
      <c r="M79" s="35">
        <f t="shared" si="28"/>
        <v>0.38267084439529697</v>
      </c>
      <c r="N79" s="35">
        <f t="shared" si="29"/>
        <v>0.35106476484365362</v>
      </c>
    </row>
    <row r="80" spans="1:14">
      <c r="A80" s="34">
        <f t="shared" si="16"/>
        <v>198.89840696717604</v>
      </c>
      <c r="B80" s="35">
        <f t="shared" si="17"/>
        <v>1249081.9957538655</v>
      </c>
      <c r="C80" s="36">
        <f t="shared" si="18"/>
        <v>2.8111340884511997</v>
      </c>
      <c r="D80" s="35">
        <f t="shared" si="19"/>
        <v>1.8469947604429511</v>
      </c>
      <c r="E80" s="35">
        <f t="shared" si="20"/>
        <v>1.323614580074759</v>
      </c>
      <c r="F80" s="35">
        <f t="shared" si="21"/>
        <v>1.020882455580101</v>
      </c>
      <c r="G80" s="35">
        <f t="shared" si="22"/>
        <v>0.82780806478062607</v>
      </c>
      <c r="H80" s="35">
        <f t="shared" si="23"/>
        <v>0.69502654676193099</v>
      </c>
      <c r="I80" s="35">
        <f t="shared" si="24"/>
        <v>0.5984665260430696</v>
      </c>
      <c r="J80" s="35">
        <f t="shared" si="25"/>
        <v>0.52522599104640455</v>
      </c>
      <c r="K80" s="35">
        <f t="shared" si="26"/>
        <v>0.46783024797185507</v>
      </c>
      <c r="L80" s="35">
        <f t="shared" si="27"/>
        <v>0.42167027417961733</v>
      </c>
      <c r="M80" s="35">
        <f t="shared" si="28"/>
        <v>0.38375731445527261</v>
      </c>
      <c r="N80" s="35">
        <f t="shared" si="29"/>
        <v>0.35207170305790497</v>
      </c>
    </row>
    <row r="81" spans="1:14">
      <c r="A81" s="34">
        <f t="shared" si="16"/>
        <v>199.35691514855034</v>
      </c>
      <c r="B81" s="35">
        <f t="shared" si="17"/>
        <v>1251961.4271328961</v>
      </c>
      <c r="C81" s="36">
        <f t="shared" si="18"/>
        <v>2.7918235155831814</v>
      </c>
      <c r="D81" s="35">
        <f t="shared" si="19"/>
        <v>1.8446278501186419</v>
      </c>
      <c r="E81" s="35">
        <f t="shared" si="20"/>
        <v>1.3246829663365902</v>
      </c>
      <c r="F81" s="35">
        <f t="shared" si="21"/>
        <v>1.0226225740939749</v>
      </c>
      <c r="G81" s="35">
        <f t="shared" si="22"/>
        <v>0.82959340973480722</v>
      </c>
      <c r="H81" s="35">
        <f t="shared" si="23"/>
        <v>0.69670375143988039</v>
      </c>
      <c r="I81" s="35">
        <f t="shared" si="24"/>
        <v>0.60000557244017738</v>
      </c>
      <c r="J81" s="35">
        <f t="shared" si="25"/>
        <v>0.52663156390356725</v>
      </c>
      <c r="K81" s="35">
        <f t="shared" si="26"/>
        <v>0.46911608260235682</v>
      </c>
      <c r="L81" s="35">
        <f t="shared" si="27"/>
        <v>0.42285122722077645</v>
      </c>
      <c r="M81" s="35">
        <f t="shared" si="28"/>
        <v>0.3848469717117306</v>
      </c>
      <c r="N81" s="35">
        <f t="shared" si="29"/>
        <v>0.35308181884380263</v>
      </c>
    </row>
    <row r="82" spans="1:14">
      <c r="A82" s="34">
        <f t="shared" si="16"/>
        <v>199.81648030044337</v>
      </c>
      <c r="B82" s="35">
        <f t="shared" si="17"/>
        <v>1254847.4962867843</v>
      </c>
      <c r="C82" s="36">
        <f t="shared" si="18"/>
        <v>2.7726696764210561</v>
      </c>
      <c r="D82" s="35">
        <f t="shared" si="19"/>
        <v>1.8421858971039955</v>
      </c>
      <c r="E82" s="35">
        <f t="shared" si="20"/>
        <v>1.3257133046344662</v>
      </c>
      <c r="F82" s="35">
        <f t="shared" si="21"/>
        <v>1.0243468746922832</v>
      </c>
      <c r="G82" s="35">
        <f t="shared" si="22"/>
        <v>0.83137300232846745</v>
      </c>
      <c r="H82" s="35">
        <f t="shared" si="23"/>
        <v>0.69837988250966565</v>
      </c>
      <c r="I82" s="35">
        <f t="shared" si="24"/>
        <v>0.60154581446614386</v>
      </c>
      <c r="J82" s="35">
        <f t="shared" si="25"/>
        <v>0.5280394570085416</v>
      </c>
      <c r="K82" s="35">
        <f t="shared" si="26"/>
        <v>0.4704047866003816</v>
      </c>
      <c r="L82" s="35">
        <f t="shared" si="27"/>
        <v>0.42403529622554803</v>
      </c>
      <c r="M82" s="35">
        <f t="shared" si="28"/>
        <v>0.38593982752468259</v>
      </c>
      <c r="N82" s="35">
        <f t="shared" si="29"/>
        <v>0.35409512542188487</v>
      </c>
    </row>
    <row r="83" spans="1:14">
      <c r="A83" s="34">
        <f t="shared" si="16"/>
        <v>200.27710485942384</v>
      </c>
      <c r="B83" s="35">
        <f t="shared" si="17"/>
        <v>1257740.2185171817</v>
      </c>
      <c r="C83" s="36">
        <f t="shared" si="18"/>
        <v>2.7536776599510557</v>
      </c>
      <c r="D83" s="35">
        <f t="shared" si="19"/>
        <v>1.8396710835992593</v>
      </c>
      <c r="E83" s="35">
        <f t="shared" si="20"/>
        <v>1.326705827271246</v>
      </c>
      <c r="F83" s="35">
        <f t="shared" si="21"/>
        <v>1.0260553177524101</v>
      </c>
      <c r="G83" s="35">
        <f t="shared" si="22"/>
        <v>0.83314678976888357</v>
      </c>
      <c r="H83" s="35">
        <f t="shared" si="23"/>
        <v>0.70005490629613176</v>
      </c>
      <c r="I83" s="35">
        <f t="shared" si="24"/>
        <v>0.60308723573852085</v>
      </c>
      <c r="J83" s="35">
        <f t="shared" si="25"/>
        <v>0.52944966595228771</v>
      </c>
      <c r="K83" s="35">
        <f t="shared" si="26"/>
        <v>0.47169636333139225</v>
      </c>
      <c r="L83" s="35">
        <f t="shared" si="27"/>
        <v>0.42522248949583974</v>
      </c>
      <c r="M83" s="35">
        <f t="shared" si="28"/>
        <v>0.38703589328295179</v>
      </c>
      <c r="N83" s="35">
        <f t="shared" si="29"/>
        <v>0.35511163606822527</v>
      </c>
    </row>
    <row r="84" spans="1:14">
      <c r="A84" s="34">
        <f t="shared" si="16"/>
        <v>200.73879126767727</v>
      </c>
      <c r="B84" s="35">
        <f t="shared" si="17"/>
        <v>1260639.6091610133</v>
      </c>
      <c r="C84" s="36">
        <f t="shared" si="18"/>
        <v>2.7348520182686675</v>
      </c>
      <c r="D84" s="35">
        <f t="shared" si="19"/>
        <v>1.8370855788150457</v>
      </c>
      <c r="E84" s="35">
        <f t="shared" si="20"/>
        <v>1.3276607747463045</v>
      </c>
      <c r="F84" s="35">
        <f t="shared" si="21"/>
        <v>1.0277478662140731</v>
      </c>
      <c r="G84" s="35">
        <f t="shared" si="22"/>
        <v>0.83491471977116738</v>
      </c>
      <c r="H84" s="35">
        <f t="shared" si="23"/>
        <v>0.70172878908938363</v>
      </c>
      <c r="I84" s="35">
        <f t="shared" si="24"/>
        <v>0.60462981974616214</v>
      </c>
      <c r="J84" s="35">
        <f t="shared" si="25"/>
        <v>0.53086218622299486</v>
      </c>
      <c r="K84" s="35">
        <f t="shared" si="26"/>
        <v>0.47299081610732102</v>
      </c>
      <c r="L84" s="35">
        <f t="shared" si="27"/>
        <v>0.4264128153257209</v>
      </c>
      <c r="M84" s="35">
        <f t="shared" si="28"/>
        <v>0.38813518040379424</v>
      </c>
      <c r="N84" s="35">
        <f t="shared" si="29"/>
        <v>0.35613136411439822</v>
      </c>
    </row>
    <row r="85" spans="1:14">
      <c r="A85" s="34">
        <f t="shared" si="16"/>
        <v>201.20154197301906</v>
      </c>
      <c r="B85" s="35">
        <f t="shared" si="17"/>
        <v>1263545.6835905598</v>
      </c>
      <c r="C85" s="36">
        <f t="shared" si="18"/>
        <v>2.7161967983676174</v>
      </c>
      <c r="D85" s="35">
        <f t="shared" si="19"/>
        <v>1.834431537170288</v>
      </c>
      <c r="E85" s="35">
        <f t="shared" si="20"/>
        <v>1.3285783955224526</v>
      </c>
      <c r="F85" s="35">
        <f t="shared" si="21"/>
        <v>1.0294244855745964</v>
      </c>
      <c r="G85" s="35">
        <f t="shared" si="22"/>
        <v>0.83667674056475072</v>
      </c>
      <c r="H85" s="35">
        <f t="shared" si="23"/>
        <v>0.70340149714671507</v>
      </c>
      <c r="I85" s="35">
        <f t="shared" si="24"/>
        <v>0.606173549848674</v>
      </c>
      <c r="J85" s="35">
        <f t="shared" si="25"/>
        <v>0.53227701320485288</v>
      </c>
      <c r="K85" s="35">
        <f t="shared" si="26"/>
        <v>0.47428814818544029</v>
      </c>
      <c r="L85" s="35">
        <f t="shared" si="27"/>
        <v>0.42760628200064504</v>
      </c>
      <c r="M85" s="35">
        <f t="shared" si="28"/>
        <v>0.38923770033251032</v>
      </c>
      <c r="N85" s="35">
        <f t="shared" si="29"/>
        <v>0.35715432294743887</v>
      </c>
    </row>
    <row r="86" spans="1:14">
      <c r="A86" s="34">
        <f t="shared" si="16"/>
        <v>201.66535942890738</v>
      </c>
      <c r="B86" s="35">
        <f t="shared" si="17"/>
        <v>1266458.4572135382</v>
      </c>
      <c r="C86" s="36">
        <f t="shared" si="18"/>
        <v>2.6977155727014797</v>
      </c>
      <c r="D86" s="35">
        <f t="shared" si="19"/>
        <v>1.8317110965840877</v>
      </c>
      <c r="E86" s="35">
        <f t="shared" si="20"/>
        <v>1.3294589457905102</v>
      </c>
      <c r="F86" s="35">
        <f t="shared" si="21"/>
        <v>1.0310851438831479</v>
      </c>
      <c r="G86" s="35">
        <f t="shared" si="22"/>
        <v>0.83843280089974381</v>
      </c>
      <c r="H86" s="35">
        <f t="shared" si="23"/>
        <v>0.7050729966945446</v>
      </c>
      <c r="I86" s="35">
        <f t="shared" si="24"/>
        <v>0.6077184092758664</v>
      </c>
      <c r="J86" s="35">
        <f t="shared" si="25"/>
        <v>0.53369414217681188</v>
      </c>
      <c r="K86" s="35">
        <f t="shared" si="26"/>
        <v>0.475588362767216</v>
      </c>
      <c r="L86" s="35">
        <f t="shared" si="27"/>
        <v>0.42880289779665659</v>
      </c>
      <c r="M86" s="35">
        <f t="shared" si="28"/>
        <v>0.39034346454204299</v>
      </c>
      <c r="N86" s="35">
        <f t="shared" si="29"/>
        <v>0.3581805260097945</v>
      </c>
    </row>
    <row r="87" spans="1:14">
      <c r="A87" s="34">
        <f t="shared" si="16"/>
        <v>202.1302460944562</v>
      </c>
      <c r="B87" s="35">
        <f t="shared" si="17"/>
        <v>1269377.9454731848</v>
      </c>
      <c r="C87" s="36">
        <f t="shared" si="18"/>
        <v>2.67941146850066</v>
      </c>
      <c r="D87" s="35">
        <f t="shared" si="19"/>
        <v>1.8289263768609747</v>
      </c>
      <c r="E87" s="35">
        <f t="shared" si="20"/>
        <v>1.3303026892318444</v>
      </c>
      <c r="F87" s="35">
        <f t="shared" si="21"/>
        <v>1.0327298117339483</v>
      </c>
      <c r="G87" s="35">
        <f t="shared" si="22"/>
        <v>0.84018285005316506</v>
      </c>
      <c r="H87" s="35">
        <f t="shared" si="23"/>
        <v>0.70674325393035786</v>
      </c>
      <c r="I87" s="35">
        <f t="shared" si="24"/>
        <v>0.60926438112720804</v>
      </c>
      <c r="J87" s="35">
        <f t="shared" si="25"/>
        <v>0.53511356831133305</v>
      </c>
      <c r="K87" s="35">
        <f t="shared" si="26"/>
        <v>0.47689146299714674</v>
      </c>
      <c r="L87" s="35">
        <f t="shared" si="27"/>
        <v>0.4300026709795825</v>
      </c>
      <c r="M87" s="35">
        <f t="shared" si="28"/>
        <v>0.39145248453256609</v>
      </c>
      <c r="N87" s="35">
        <f t="shared" si="29"/>
        <v>0.3592099867992683</v>
      </c>
    </row>
    <row r="88" spans="1:14">
      <c r="A88" s="34">
        <f t="shared" si="16"/>
        <v>202.59620443444837</v>
      </c>
      <c r="B88" s="35">
        <f t="shared" si="17"/>
        <v>1272304.1638483359</v>
      </c>
      <c r="C88" s="36">
        <f t="shared" si="18"/>
        <v>2.6612871958380353</v>
      </c>
      <c r="D88" s="35">
        <f t="shared" si="19"/>
        <v>1.826079478168839</v>
      </c>
      <c r="E88" s="35">
        <f t="shared" si="20"/>
        <v>1.3311098967791766</v>
      </c>
      <c r="F88" s="35">
        <f t="shared" si="21"/>
        <v>1.0343584622584685</v>
      </c>
      <c r="G88" s="35">
        <f t="shared" si="22"/>
        <v>0.84192683783503797</v>
      </c>
      <c r="H88" s="35">
        <f t="shared" si="23"/>
        <v>0.70841223502465367</v>
      </c>
      <c r="I88" s="35">
        <f t="shared" si="24"/>
        <v>0.61081144837127999</v>
      </c>
      <c r="J88" s="35">
        <f t="shared" si="25"/>
        <v>0.53653528667312633</v>
      </c>
      <c r="K88" s="35">
        <f t="shared" si="26"/>
        <v>0.47819745196158614</v>
      </c>
      <c r="L88" s="35">
        <f t="shared" si="27"/>
        <v>0.4312056098042088</v>
      </c>
      <c r="M88" s="35">
        <f t="shared" si="28"/>
        <v>0.39256477183105848</v>
      </c>
      <c r="N88" s="35">
        <f t="shared" si="29"/>
        <v>0.36024271886895481</v>
      </c>
    </row>
    <row r="89" spans="1:14">
      <c r="A89" s="34">
        <f t="shared" si="16"/>
        <v>203.06323691934858</v>
      </c>
      <c r="B89" s="35">
        <f t="shared" si="17"/>
        <v>1275237.127853509</v>
      </c>
      <c r="C89" s="36">
        <f t="shared" si="18"/>
        <v>2.6433450744456941</v>
      </c>
      <c r="D89" s="35">
        <f t="shared" si="19"/>
        <v>1.8231724796085698</v>
      </c>
      <c r="E89" s="35">
        <f t="shared" si="20"/>
        <v>1.3318808463759544</v>
      </c>
      <c r="F89" s="35">
        <f t="shared" si="21"/>
        <v>1.0359710711166263</v>
      </c>
      <c r="G89" s="35">
        <f t="shared" si="22"/>
        <v>0.84366471459435888</v>
      </c>
      <c r="H89" s="35">
        <f t="shared" si="23"/>
        <v>0.71007990612289817</v>
      </c>
      <c r="I89" s="35">
        <f t="shared" si="24"/>
        <v>0.61235959384523642</v>
      </c>
      <c r="J89" s="35">
        <f t="shared" si="25"/>
        <v>0.53795929221788052</v>
      </c>
      <c r="K89" s="35">
        <f t="shared" si="26"/>
        <v>0.47950633268755011</v>
      </c>
      <c r="L89" s="35">
        <f t="shared" si="27"/>
        <v>0.43241172251344157</v>
      </c>
      <c r="M89" s="35">
        <f t="shared" si="28"/>
        <v>0.3936803379908671</v>
      </c>
      <c r="N89" s="35">
        <f t="shared" si="29"/>
        <v>0.36127873582716713</v>
      </c>
    </row>
    <row r="90" spans="1:14">
      <c r="A90" s="34">
        <f t="shared" si="16"/>
        <v>203.53134602531662</v>
      </c>
      <c r="B90" s="35">
        <f t="shared" si="17"/>
        <v>1278176.8530389883</v>
      </c>
      <c r="C90" s="36">
        <f t="shared" si="18"/>
        <v>2.6255870592929287</v>
      </c>
      <c r="D90" s="35">
        <f t="shared" si="19"/>
        <v>1.8202074378741837</v>
      </c>
      <c r="E90" s="35">
        <f t="shared" si="20"/>
        <v>1.3326158227345868</v>
      </c>
      <c r="F90" s="35">
        <f t="shared" si="21"/>
        <v>1.0375676164869956</v>
      </c>
      <c r="G90" s="35">
        <f t="shared" si="22"/>
        <v>0.84539643122492947</v>
      </c>
      <c r="H90" s="35">
        <f t="shared" si="23"/>
        <v>0.71174623334748466</v>
      </c>
      <c r="I90" s="35">
        <f t="shared" si="24"/>
        <v>0.6139088002542652</v>
      </c>
      <c r="J90" s="35">
        <f t="shared" si="25"/>
        <v>0.53938557979098078</v>
      </c>
      <c r="K90" s="35">
        <f t="shared" si="26"/>
        <v>0.48081810814150749</v>
      </c>
      <c r="L90" s="35">
        <f t="shared" si="27"/>
        <v>0.43362101733745323</v>
      </c>
      <c r="M90" s="35">
        <f t="shared" si="28"/>
        <v>0.39479919459125801</v>
      </c>
      <c r="N90" s="35">
        <f t="shared" si="29"/>
        <v>0.36231805133735656</v>
      </c>
    </row>
    <row r="91" spans="1:14">
      <c r="A91" s="34">
        <f t="shared" si="16"/>
        <v>204.00053423422034</v>
      </c>
      <c r="B91" s="35">
        <f t="shared" si="17"/>
        <v>1281123.3549909038</v>
      </c>
      <c r="C91" s="36">
        <f t="shared" si="18"/>
        <v>2.6080147649423902</v>
      </c>
      <c r="D91" s="35">
        <f t="shared" si="19"/>
        <v>1.8171863860020598</v>
      </c>
      <c r="E91" s="35">
        <f t="shared" si="20"/>
        <v>1.3333151170938284</v>
      </c>
      <c r="F91" s="35">
        <f t="shared" si="21"/>
        <v>1.0391480790560392</v>
      </c>
      <c r="G91" s="35">
        <f t="shared" si="22"/>
        <v>0.84712193917105205</v>
      </c>
      <c r="H91" s="35">
        <f t="shared" si="23"/>
        <v>0.71341118279969484</v>
      </c>
      <c r="I91" s="35">
        <f t="shared" si="24"/>
        <v>0.61545905017105029</v>
      </c>
      <c r="J91" s="35">
        <f t="shared" si="25"/>
        <v>0.54081414412621653</v>
      </c>
      <c r="K91" s="35">
        <f t="shared" si="26"/>
        <v>0.48213278122815523</v>
      </c>
      <c r="L91" s="35">
        <f t="shared" si="27"/>
        <v>0.434833502492811</v>
      </c>
      <c r="M91" s="35">
        <f t="shared" si="28"/>
        <v>0.3959213532369531</v>
      </c>
      <c r="N91" s="35">
        <f t="shared" si="29"/>
        <v>0.36336067911802233</v>
      </c>
    </row>
    <row r="92" spans="1:14">
      <c r="A92" s="34">
        <f t="shared" si="16"/>
        <v>204.47080403364893</v>
      </c>
      <c r="B92" s="35">
        <f t="shared" si="17"/>
        <v>1284076.6493313152</v>
      </c>
      <c r="C92" s="36">
        <f t="shared" si="18"/>
        <v>2.5906294887067021</v>
      </c>
      <c r="D92" s="35">
        <f t="shared" si="19"/>
        <v>1.8141113322076785</v>
      </c>
      <c r="E92" s="35">
        <f t="shared" si="20"/>
        <v>1.3339790269755962</v>
      </c>
      <c r="F92" s="35">
        <f t="shared" si="21"/>
        <v>1.0407124420063871</v>
      </c>
      <c r="G92" s="35">
        <f t="shared" si="22"/>
        <v>0.84884119043308826</v>
      </c>
      <c r="H92" s="35">
        <f t="shared" si="23"/>
        <v>0.71507472056166843</v>
      </c>
      <c r="I92" s="35">
        <f t="shared" si="24"/>
        <v>0.61701032603523842</v>
      </c>
      <c r="J92" s="35">
        <f t="shared" si="25"/>
        <v>0.54224497984447695</v>
      </c>
      <c r="K92" s="35">
        <f t="shared" si="26"/>
        <v>0.48345035478917564</v>
      </c>
      <c r="L92" s="35">
        <f t="shared" si="27"/>
        <v>0.43604918618159044</v>
      </c>
      <c r="M92" s="35">
        <f t="shared" si="28"/>
        <v>0.39704682555765508</v>
      </c>
      <c r="N92" s="35">
        <f t="shared" si="29"/>
        <v>0.36440663294261311</v>
      </c>
    </row>
    <row r="93" spans="1:14">
      <c r="A93" s="34">
        <f t="shared" si="16"/>
        <v>204.94215791692605</v>
      </c>
      <c r="B93" s="35">
        <f t="shared" si="17"/>
        <v>1287036.7517182955</v>
      </c>
      <c r="C93" s="36">
        <f t="shared" si="18"/>
        <v>2.5734322326324839</v>
      </c>
      <c r="D93" s="35">
        <f t="shared" si="19"/>
        <v>1.8109842588081173</v>
      </c>
      <c r="E93" s="35">
        <f t="shared" si="20"/>
        <v>1.3346078559415022</v>
      </c>
      <c r="F93" s="35">
        <f t="shared" si="21"/>
        <v>1.0422606910041698</v>
      </c>
      <c r="G93" s="35">
        <f t="shared" si="22"/>
        <v>0.8505541375728809</v>
      </c>
      <c r="H93" s="35">
        <f t="shared" si="23"/>
        <v>0.71673681269837697</v>
      </c>
      <c r="I93" s="35">
        <f t="shared" si="24"/>
        <v>0.61856261015290825</v>
      </c>
      <c r="J93" s="35">
        <f t="shared" si="25"/>
        <v>0.54367808145243912</v>
      </c>
      <c r="K93" s="35">
        <f t="shared" si="26"/>
        <v>0.4847708316019792</v>
      </c>
      <c r="L93" s="35">
        <f t="shared" si="27"/>
        <v>0.43726807659047234</v>
      </c>
      <c r="M93" s="35">
        <f t="shared" si="28"/>
        <v>0.39817562320755823</v>
      </c>
      <c r="N93" s="35">
        <f t="shared" si="29"/>
        <v>0.36545592663941956</v>
      </c>
    </row>
    <row r="94" spans="1:14">
      <c r="A94" s="34">
        <f t="shared" si="16"/>
        <v>205.41459838312306</v>
      </c>
      <c r="B94" s="35">
        <f t="shared" si="17"/>
        <v>1290003.6778460129</v>
      </c>
      <c r="C94" s="36">
        <f t="shared" si="18"/>
        <v>2.5564237243424439</v>
      </c>
      <c r="D94" s="35">
        <f t="shared" si="19"/>
        <v>1.8078071212283917</v>
      </c>
      <c r="E94" s="35">
        <f t="shared" si="20"/>
        <v>1.3352019133493629</v>
      </c>
      <c r="F94" s="35">
        <f t="shared" si="21"/>
        <v>1.0437928141854211</v>
      </c>
      <c r="G94" s="35">
        <f t="shared" si="22"/>
        <v>0.85226073371903244</v>
      </c>
      <c r="H94" s="35">
        <f t="shared" si="23"/>
        <v>0.71839742525959971</v>
      </c>
      <c r="I94" s="35">
        <f t="shared" si="24"/>
        <v>0.6201158846960424</v>
      </c>
      <c r="J94" s="35">
        <f t="shared" si="25"/>
        <v>0.54511344334124201</v>
      </c>
      <c r="K94" s="35">
        <f t="shared" si="26"/>
        <v>0.48609421437842826</v>
      </c>
      <c r="L94" s="35">
        <f t="shared" si="27"/>
        <v>0.43849018188982308</v>
      </c>
      <c r="M94" s="35">
        <f t="shared" si="28"/>
        <v>0.39930775786484662</v>
      </c>
      <c r="N94" s="35">
        <f t="shared" si="29"/>
        <v>0.36650857409145698</v>
      </c>
    </row>
    <row r="95" spans="1:14">
      <c r="A95" s="34">
        <f t="shared" si="16"/>
        <v>205.88812793707228</v>
      </c>
      <c r="B95" s="35">
        <f t="shared" si="17"/>
        <v>1292977.4434448138</v>
      </c>
      <c r="C95" s="36">
        <f t="shared" si="18"/>
        <v>2.5396044367691291</v>
      </c>
      <c r="D95" s="35">
        <f t="shared" si="19"/>
        <v>1.804581847089606</v>
      </c>
      <c r="E95" s="35">
        <f t="shared" si="20"/>
        <v>1.3357615141099599</v>
      </c>
      <c r="F95" s="35">
        <f t="shared" si="21"/>
        <v>1.0453088021415748</v>
      </c>
      <c r="G95" s="35">
        <f t="shared" si="22"/>
        <v>0.85396093257204297</v>
      </c>
      <c r="H95" s="35">
        <f t="shared" si="23"/>
        <v>0.72005652428190547</v>
      </c>
      <c r="I95" s="35">
        <f t="shared" si="24"/>
        <v>0.62167013170200147</v>
      </c>
      <c r="J95" s="35">
        <f t="shared" si="25"/>
        <v>0.54655105978515206</v>
      </c>
      <c r="K95" s="35">
        <f t="shared" si="26"/>
        <v>0.48742050576354556</v>
      </c>
      <c r="L95" s="35">
        <f t="shared" si="27"/>
        <v>0.43971551023275712</v>
      </c>
      <c r="M95" s="35">
        <f t="shared" si="28"/>
        <v>0.40044324123117758</v>
      </c>
      <c r="N95" s="35">
        <f t="shared" si="29"/>
        <v>0.367564589236339</v>
      </c>
    </row>
    <row r="96" spans="1:14">
      <c r="A96" s="34">
        <f t="shared" si="16"/>
        <v>206.36274908938029</v>
      </c>
      <c r="B96" s="35">
        <f t="shared" si="17"/>
        <v>1295958.0642813081</v>
      </c>
      <c r="C96" s="36">
        <f t="shared" si="18"/>
        <v>2.5229746068162169</v>
      </c>
      <c r="D96" s="35">
        <f t="shared" si="19"/>
        <v>1.801310335376741</v>
      </c>
      <c r="E96" s="35">
        <f t="shared" si="20"/>
        <v>1.3362869784443019</v>
      </c>
      <c r="F96" s="35">
        <f t="shared" si="21"/>
        <v>1.0468086479040639</v>
      </c>
      <c r="G96" s="35">
        <f t="shared" si="22"/>
        <v>0.85565468840930647</v>
      </c>
      <c r="H96" s="35">
        <f t="shared" si="23"/>
        <v>0.72171407579063762</v>
      </c>
      <c r="I96" s="35">
        <f t="shared" si="24"/>
        <v>0.62322533307300287</v>
      </c>
      <c r="J96" s="35">
        <f t="shared" si="25"/>
        <v>0.54799092494021706</v>
      </c>
      <c r="K96" s="35">
        <f t="shared" si="26"/>
        <v>0.48874970833420534</v>
      </c>
      <c r="L96" s="35">
        <f t="shared" si="27"/>
        <v>0.44094406975418399</v>
      </c>
      <c r="M96" s="35">
        <f t="shared" si="28"/>
        <v>0.4015820850311515</v>
      </c>
      <c r="N96" s="35">
        <f t="shared" si="29"/>
        <v>0.36862398606614133</v>
      </c>
    </row>
    <row r="97" spans="1:14">
      <c r="A97" s="34">
        <f t="shared" si="16"/>
        <v>206.83846435644116</v>
      </c>
      <c r="B97" s="35">
        <f t="shared" si="17"/>
        <v>1298945.5561584504</v>
      </c>
      <c r="C97" s="36">
        <f t="shared" si="18"/>
        <v>2.506534252984967</v>
      </c>
      <c r="D97" s="35">
        <f t="shared" si="19"/>
        <v>1.7979944556838439</v>
      </c>
      <c r="E97" s="35">
        <f t="shared" si="20"/>
        <v>1.3367786316416419</v>
      </c>
      <c r="F97" s="35">
        <f t="shared" si="21"/>
        <v>1.048292346928045</v>
      </c>
      <c r="G97" s="35">
        <f t="shared" si="22"/>
        <v>0.85734195608996044</v>
      </c>
      <c r="H97" s="35">
        <f t="shared" si="23"/>
        <v>0.72337004580190256</v>
      </c>
      <c r="I97" s="35">
        <f t="shared" si="24"/>
        <v>0.62478147057560285</v>
      </c>
      <c r="J97" s="35">
        <f t="shared" si="25"/>
        <v>0.54943303284291012</v>
      </c>
      <c r="K97" s="35">
        <f t="shared" si="26"/>
        <v>0.49008182459780625</v>
      </c>
      <c r="L97" s="35">
        <f t="shared" si="27"/>
        <v>0.44217586856983554</v>
      </c>
      <c r="M97" s="35">
        <f t="shared" si="28"/>
        <v>0.40272430101176754</v>
      </c>
      <c r="N97" s="35">
        <f t="shared" si="29"/>
        <v>0.36968677862725524</v>
      </c>
    </row>
    <row r="98" spans="1:14">
      <c r="A98" s="34">
        <f t="shared" si="16"/>
        <v>207.31527626044991</v>
      </c>
      <c r="B98" s="35">
        <f t="shared" si="17"/>
        <v>1301939.9349156255</v>
      </c>
      <c r="C98" s="36">
        <f t="shared" si="18"/>
        <v>2.4902831920045667</v>
      </c>
      <c r="D98" s="35">
        <f t="shared" si="19"/>
        <v>1.7946360475342447</v>
      </c>
      <c r="E98" s="35">
        <f t="shared" si="20"/>
        <v>1.3372368038184903</v>
      </c>
      <c r="F98" s="35">
        <f t="shared" si="21"/>
        <v>1.0497598970752642</v>
      </c>
      <c r="G98" s="35">
        <f t="shared" si="22"/>
        <v>0.85902269105959195</v>
      </c>
      <c r="H98" s="35">
        <f t="shared" si="23"/>
        <v>0.72502440032456095</v>
      </c>
      <c r="I98" s="35">
        <f t="shared" si="24"/>
        <v>0.62633852584017957</v>
      </c>
      <c r="J98" s="35">
        <f t="shared" si="25"/>
        <v>0.5508773774087613</v>
      </c>
      <c r="K98" s="35">
        <f t="shared" si="26"/>
        <v>0.49141685699092807</v>
      </c>
      <c r="L98" s="35">
        <f t="shared" si="27"/>
        <v>0.44341091477527816</v>
      </c>
      <c r="M98" s="35">
        <f t="shared" si="28"/>
        <v>0.40386990094186426</v>
      </c>
      <c r="N98" s="35">
        <f t="shared" si="29"/>
        <v>0.37075298102023102</v>
      </c>
    </row>
    <row r="99" spans="1:14">
      <c r="A99" s="34">
        <f t="shared" si="16"/>
        <v>207.79318732941579</v>
      </c>
      <c r="B99" s="35">
        <f t="shared" si="17"/>
        <v>1304941.2164287311</v>
      </c>
      <c r="C99" s="36">
        <f t="shared" si="18"/>
        <v>2.4742210545058905</v>
      </c>
      <c r="D99" s="35">
        <f t="shared" si="19"/>
        <v>1.7912369197733917</v>
      </c>
      <c r="E99" s="35">
        <f t="shared" si="20"/>
        <v>1.3376618296788567</v>
      </c>
      <c r="F99" s="35">
        <f t="shared" si="21"/>
        <v>1.0512112985960833</v>
      </c>
      <c r="G99" s="35">
        <f t="shared" si="22"/>
        <v>0.86069684935479562</v>
      </c>
      <c r="H99" s="35">
        <f t="shared" si="23"/>
        <v>0.72667710536222296</v>
      </c>
      <c r="I99" s="35">
        <f t="shared" si="24"/>
        <v>0.62789648036042345</v>
      </c>
      <c r="J99" s="35">
        <f t="shared" si="25"/>
        <v>0.55232395243098165</v>
      </c>
      <c r="K99" s="35">
        <f t="shared" si="26"/>
        <v>0.49275480787796949</v>
      </c>
      <c r="L99" s="35">
        <f t="shared" si="27"/>
        <v>0.44464921644490435</v>
      </c>
      <c r="M99" s="35">
        <f t="shared" si="28"/>
        <v>0.40501889661154544</v>
      </c>
      <c r="N99" s="35">
        <f t="shared" si="29"/>
        <v>0.37182260739961071</v>
      </c>
    </row>
    <row r="100" spans="1:14">
      <c r="A100" s="34">
        <f t="shared" si="16"/>
        <v>208.2722000971757</v>
      </c>
      <c r="B100" s="35">
        <f t="shared" si="17"/>
        <v>1307949.4166102633</v>
      </c>
      <c r="C100" s="36">
        <f t="shared" si="18"/>
        <v>2.4583472997785627</v>
      </c>
      <c r="D100" s="35">
        <f t="shared" si="19"/>
        <v>1.7877988500318296</v>
      </c>
      <c r="E100" s="35">
        <f t="shared" si="20"/>
        <v>1.3380540482759518</v>
      </c>
      <c r="F100" s="35">
        <f t="shared" si="21"/>
        <v>1.0526465541106849</v>
      </c>
      <c r="G100" s="35">
        <f t="shared" si="22"/>
        <v>0.86236438760758527</v>
      </c>
      <c r="H100" s="35">
        <f t="shared" si="23"/>
        <v>0.72832812691524418</v>
      </c>
      <c r="I100" s="35">
        <f t="shared" si="24"/>
        <v>0.62945531549282752</v>
      </c>
      <c r="J100" s="35">
        <f t="shared" si="25"/>
        <v>0.55377275157907213</v>
      </c>
      <c r="K100" s="35">
        <f t="shared" si="26"/>
        <v>0.49409567954976957</v>
      </c>
      <c r="L100" s="35">
        <f t="shared" si="27"/>
        <v>0.44589078163090795</v>
      </c>
      <c r="M100" s="35">
        <f t="shared" si="28"/>
        <v>0.40617129983159139</v>
      </c>
      <c r="N100" s="35">
        <f t="shared" si="29"/>
        <v>0.37289567197375045</v>
      </c>
    </row>
    <row r="101" spans="1:14">
      <c r="A101" s="34">
        <f t="shared" si="16"/>
        <v>208.75231710340765</v>
      </c>
      <c r="B101" s="35">
        <f t="shared" si="17"/>
        <v>1310964.5514094001</v>
      </c>
      <c r="C101" s="36">
        <f t="shared" si="18"/>
        <v>2.4426612296511876</v>
      </c>
      <c r="D101" s="35">
        <f t="shared" si="19"/>
        <v>1.7843235842557816</v>
      </c>
      <c r="E101" s="35">
        <f t="shared" si="20"/>
        <v>1.3384138027755621</v>
      </c>
      <c r="F101" s="35">
        <f t="shared" si="21"/>
        <v>1.0540656685894783</v>
      </c>
      <c r="G101" s="35">
        <f t="shared" si="22"/>
        <v>0.86402526304965654</v>
      </c>
      <c r="H101" s="35">
        <f t="shared" si="23"/>
        <v>0.72997743098272661</v>
      </c>
      <c r="I101" s="35">
        <f t="shared" si="24"/>
        <v>0.63101501245618519</v>
      </c>
      <c r="J101" s="35">
        <f t="shared" si="25"/>
        <v>0.55522376839742704</v>
      </c>
      <c r="K101" s="35">
        <f t="shared" si="26"/>
        <v>0.4954394742222098</v>
      </c>
      <c r="L101" s="35">
        <f t="shared" si="27"/>
        <v>0.44713561836224064</v>
      </c>
      <c r="M101" s="35">
        <f t="shared" si="28"/>
        <v>0.40732712243285374</v>
      </c>
      <c r="N101" s="35">
        <f t="shared" si="29"/>
        <v>0.37397218900463164</v>
      </c>
    </row>
    <row r="102" spans="1:14">
      <c r="A102" s="34">
        <f t="shared" si="16"/>
        <v>209.2335408936442</v>
      </c>
      <c r="B102" s="35">
        <f t="shared" si="17"/>
        <v>1313986.6368120855</v>
      </c>
      <c r="C102" s="36">
        <f t="shared" si="18"/>
        <v>2.4271620015344055</v>
      </c>
      <c r="D102" s="35">
        <f t="shared" si="19"/>
        <v>1.7808128363027773</v>
      </c>
      <c r="E102" s="35">
        <f t="shared" si="20"/>
        <v>1.3387414402213074</v>
      </c>
      <c r="F102" s="35">
        <f t="shared" si="21"/>
        <v>1.055468649332723</v>
      </c>
      <c r="G102" s="35">
        <f t="shared" si="22"/>
        <v>0.86567943351649812</v>
      </c>
      <c r="H102" s="35">
        <f t="shared" si="23"/>
        <v>0.73162498356451855</v>
      </c>
      <c r="I102" s="35">
        <f t="shared" si="24"/>
        <v>0.63257555233108775</v>
      </c>
      <c r="J102" s="35">
        <f t="shared" si="25"/>
        <v>0.55667699630392165</v>
      </c>
      <c r="K102" s="35">
        <f t="shared" si="26"/>
        <v>0.49678619403479896</v>
      </c>
      <c r="L102" s="35">
        <f t="shared" si="27"/>
        <v>0.44838373464354792</v>
      </c>
      <c r="M102" s="35">
        <f t="shared" si="28"/>
        <v>0.40848637626563483</v>
      </c>
      <c r="N102" s="35">
        <f t="shared" si="29"/>
        <v>0.37505217280766012</v>
      </c>
    </row>
    <row r="103" spans="1:14">
      <c r="A103" s="34">
        <f t="shared" si="16"/>
        <v>209.71587401928599</v>
      </c>
      <c r="B103" s="35">
        <f t="shared" si="17"/>
        <v>1317015.6888411159</v>
      </c>
      <c r="C103" s="36">
        <f t="shared" si="18"/>
        <v>2.4118486406659421</v>
      </c>
      <c r="D103" s="35">
        <f t="shared" si="19"/>
        <v>1.7772682875997496</v>
      </c>
      <c r="E103" s="35">
        <f t="shared" si="20"/>
        <v>1.3390373113019907</v>
      </c>
      <c r="F103" s="35">
        <f t="shared" si="21"/>
        <v>1.0568555059493898</v>
      </c>
      <c r="G103" s="35">
        <f t="shared" si="22"/>
        <v>0.86732685745135785</v>
      </c>
      <c r="H103" s="35">
        <f t="shared" si="23"/>
        <v>0.73327075066321978</v>
      </c>
      <c r="I103" s="35">
        <f t="shared" si="24"/>
        <v>0.63413691605943068</v>
      </c>
      <c r="J103" s="35">
        <f t="shared" si="25"/>
        <v>0.55813242858849332</v>
      </c>
      <c r="K103" s="35">
        <f t="shared" si="26"/>
        <v>0.4981358410492398</v>
      </c>
      <c r="L103" s="35">
        <f t="shared" si="27"/>
        <v>0.4496351384540892</v>
      </c>
      <c r="M103" s="35">
        <f t="shared" si="28"/>
        <v>0.40964907319905247</v>
      </c>
      <c r="N103" s="35">
        <f t="shared" si="29"/>
        <v>0.37613563775145586</v>
      </c>
    </row>
    <row r="104" spans="1:14">
      <c r="A104" s="34">
        <f t="shared" si="16"/>
        <v>210.19931903761525</v>
      </c>
      <c r="B104" s="35">
        <f t="shared" si="17"/>
        <v>1320051.7235562238</v>
      </c>
      <c r="C104" s="36">
        <f t="shared" si="18"/>
        <v>2.3967200515961227</v>
      </c>
      <c r="D104" s="35">
        <f t="shared" si="19"/>
        <v>1.7736915868609884</v>
      </c>
      <c r="E104" s="35">
        <f t="shared" si="20"/>
        <v>1.3393017701212167</v>
      </c>
      <c r="F104" s="35">
        <f t="shared" si="21"/>
        <v>1.0582262503352868</v>
      </c>
      <c r="G104" s="35">
        <f t="shared" si="22"/>
        <v>0.86896749390904959</v>
      </c>
      <c r="H104" s="35">
        <f t="shared" si="23"/>
        <v>0.73491469828618483</v>
      </c>
      <c r="I104" s="35">
        <f t="shared" si="24"/>
        <v>0.63569908444392087</v>
      </c>
      <c r="J104" s="35">
        <f t="shared" si="25"/>
        <v>0.55959005841170961</v>
      </c>
      <c r="K104" s="35">
        <f t="shared" si="26"/>
        <v>0.49948841724797588</v>
      </c>
      <c r="L104" s="35">
        <f t="shared" si="27"/>
        <v>0.45088983774663483</v>
      </c>
      <c r="M104" s="35">
        <f t="shared" si="28"/>
        <v>0.41081522512038565</v>
      </c>
      <c r="N104" s="35">
        <f t="shared" si="29"/>
        <v>0.37722259825762777</v>
      </c>
    </row>
    <row r="105" spans="1:14">
      <c r="A105" s="34">
        <f t="shared" si="16"/>
        <v>210.68387851180933</v>
      </c>
      <c r="B105" s="35">
        <f t="shared" si="17"/>
        <v>1323094.7570541627</v>
      </c>
      <c r="C105" s="36">
        <f t="shared" si="18"/>
        <v>2.3817750289515058</v>
      </c>
      <c r="D105" s="35">
        <f t="shared" si="19"/>
        <v>1.7700843498633647</v>
      </c>
      <c r="E105" s="35">
        <f t="shared" si="20"/>
        <v>1.3395351739694814</v>
      </c>
      <c r="F105" s="35">
        <f t="shared" si="21"/>
        <v>1.0595808966504594</v>
      </c>
      <c r="G105" s="35">
        <f t="shared" si="22"/>
        <v>0.87060130255961599</v>
      </c>
      <c r="H105" s="35">
        <f t="shared" si="23"/>
        <v>0.73655679244752992</v>
      </c>
      <c r="I105" s="35">
        <f t="shared" si="24"/>
        <v>0.6372620381475893</v>
      </c>
      <c r="J105" s="35">
        <f t="shared" si="25"/>
        <v>0.56104987880332602</v>
      </c>
      <c r="K105" s="35">
        <f t="shared" si="26"/>
        <v>0.5008439245327212</v>
      </c>
      <c r="L105" s="35">
        <f t="shared" si="27"/>
        <v>0.45214784044634659</v>
      </c>
      <c r="M105" s="35">
        <f t="shared" si="28"/>
        <v>0.41198484393440599</v>
      </c>
      <c r="N105" s="35">
        <f t="shared" si="29"/>
        <v>0.37831306880053911</v>
      </c>
    </row>
    <row r="106" spans="1:14">
      <c r="A106" s="34">
        <f t="shared" si="16"/>
        <v>211.16955501095433</v>
      </c>
      <c r="B106" s="35">
        <f t="shared" si="17"/>
        <v>1326144.8054687933</v>
      </c>
      <c r="C106" s="36">
        <f t="shared" si="18"/>
        <v>2.3670122675133176</v>
      </c>
      <c r="D106" s="35">
        <f t="shared" si="19"/>
        <v>1.766448159276222</v>
      </c>
      <c r="E106" s="35">
        <f t="shared" si="20"/>
        <v>1.3397378830988937</v>
      </c>
      <c r="F106" s="35">
        <f t="shared" si="21"/>
        <v>1.0609194612958985</v>
      </c>
      <c r="G106" s="35">
        <f t="shared" si="22"/>
        <v>0.87222824369183449</v>
      </c>
      <c r="H106" s="35">
        <f t="shared" si="23"/>
        <v>0.73819699917013915</v>
      </c>
      <c r="I106" s="35">
        <f t="shared" si="24"/>
        <v>0.63882575769330685</v>
      </c>
      <c r="J106" s="35">
        <f t="shared" si="25"/>
        <v>0.56251188266083318</v>
      </c>
      <c r="K106" s="35">
        <f t="shared" si="26"/>
        <v>0.50220236472297031</v>
      </c>
      <c r="L106" s="35">
        <f t="shared" si="27"/>
        <v>0.45340915444963659</v>
      </c>
      <c r="M106" s="35">
        <f t="shared" si="28"/>
        <v>0.4131579415626907</v>
      </c>
      <c r="N106" s="35">
        <f t="shared" si="29"/>
        <v>0.37940706390705914</v>
      </c>
    </row>
    <row r="107" spans="1:14">
      <c r="A107" s="34">
        <f t="shared" si="16"/>
        <v>211.65635111005869</v>
      </c>
      <c r="B107" s="35">
        <f t="shared" si="17"/>
        <v>1329201.8849711686</v>
      </c>
      <c r="C107" s="36">
        <f t="shared" si="18"/>
        <v>2.35243037164628</v>
      </c>
      <c r="D107" s="35">
        <f t="shared" si="19"/>
        <v>1.7627845645433542</v>
      </c>
      <c r="E107" s="35">
        <f t="shared" si="20"/>
        <v>1.3399102605007014</v>
      </c>
      <c r="F107" s="35">
        <f t="shared" si="21"/>
        <v>1.0622419628895683</v>
      </c>
      <c r="G107" s="35">
        <f t="shared" si="22"/>
        <v>0.87384827821657085</v>
      </c>
      <c r="H107" s="35">
        <f t="shared" si="23"/>
        <v>0.73983528448767322</v>
      </c>
      <c r="I107" s="35">
        <f t="shared" si="24"/>
        <v>0.64039022346330865</v>
      </c>
      <c r="J107" s="35">
        <f t="shared" si="25"/>
        <v>0.56397606274799472</v>
      </c>
      <c r="K107" s="35">
        <f t="shared" si="26"/>
        <v>0.50356373955448919</v>
      </c>
      <c r="L107" s="35">
        <f t="shared" si="27"/>
        <v>0.45467378762300653</v>
      </c>
      <c r="M107" s="35">
        <f t="shared" si="28"/>
        <v>0.41433452994291942</v>
      </c>
      <c r="N107" s="35">
        <f t="shared" si="29"/>
        <v>0.3805045981563025</v>
      </c>
    </row>
    <row r="108" spans="1:14">
      <c r="A108" s="34">
        <f t="shared" si="16"/>
        <v>212.14426939006688</v>
      </c>
      <c r="B108" s="35">
        <f t="shared" si="17"/>
        <v>1332266.01176962</v>
      </c>
      <c r="C108" s="36">
        <f t="shared" si="18"/>
        <v>2.3380278641123344</v>
      </c>
      <c r="D108" s="35">
        <f t="shared" si="19"/>
        <v>1.7590950818145257</v>
      </c>
      <c r="E108" s="35">
        <f t="shared" si="20"/>
        <v>1.3400526716857781</v>
      </c>
      <c r="F108" s="35">
        <f t="shared" si="21"/>
        <v>1.0635484222417813</v>
      </c>
      <c r="G108" s="35">
        <f t="shared" si="22"/>
        <v>0.87546136766997995</v>
      </c>
      <c r="H108" s="35">
        <f t="shared" si="23"/>
        <v>0.74147161444657683</v>
      </c>
      <c r="I108" s="35">
        <f t="shared" si="24"/>
        <v>0.64195541569871839</v>
      </c>
      <c r="J108" s="35">
        <f t="shared" si="25"/>
        <v>0.56544241169337217</v>
      </c>
      <c r="K108" s="35">
        <f t="shared" si="26"/>
        <v>0.50492805067778757</v>
      </c>
      <c r="L108" s="35">
        <f t="shared" si="27"/>
        <v>0.45594174780186614</v>
      </c>
      <c r="M108" s="35">
        <f t="shared" si="28"/>
        <v>0.41551462102815251</v>
      </c>
      <c r="N108" s="35">
        <f t="shared" si="29"/>
        <v>0.38160568617935525</v>
      </c>
    </row>
    <row r="109" spans="1:14">
      <c r="A109" s="34">
        <f t="shared" si="16"/>
        <v>212.63331243787306</v>
      </c>
      <c r="B109" s="35">
        <f t="shared" si="17"/>
        <v>1335337.2021098428</v>
      </c>
      <c r="C109" s="36">
        <f t="shared" si="18"/>
        <v>2.3238031943024953</v>
      </c>
      <c r="D109" s="35">
        <f t="shared" si="19"/>
        <v>1.7553811939239932</v>
      </c>
      <c r="E109" s="35">
        <f t="shared" si="20"/>
        <v>1.3401654844682225</v>
      </c>
      <c r="F109" s="35">
        <f t="shared" si="21"/>
        <v>1.0648388623299418</v>
      </c>
      <c r="G109" s="35">
        <f t="shared" si="22"/>
        <v>0.87706747421655251</v>
      </c>
      <c r="H109" s="35">
        <f t="shared" si="23"/>
        <v>0.74310595510808741</v>
      </c>
      <c r="I109" s="35">
        <f t="shared" si="24"/>
        <v>0.64352131449908079</v>
      </c>
      <c r="J109" s="35">
        <f t="shared" si="25"/>
        <v>0.56691092198884174</v>
      </c>
      <c r="K109" s="35">
        <f t="shared" si="26"/>
        <v>0.50629529965657138</v>
      </c>
      <c r="L109" s="35">
        <f t="shared" si="27"/>
        <v>0.4572130427893315</v>
      </c>
      <c r="M109" s="35">
        <f t="shared" si="28"/>
        <v>0.41669822678609192</v>
      </c>
      <c r="N109" s="35">
        <f t="shared" si="29"/>
        <v>0.38271034265898873</v>
      </c>
    </row>
    <row r="110" spans="1:14">
      <c r="A110" s="34">
        <f t="shared" si="16"/>
        <v>213.12348284633478</v>
      </c>
      <c r="B110" s="35">
        <f t="shared" si="17"/>
        <v>1338415.4722749824</v>
      </c>
      <c r="C110" s="36">
        <f t="shared" si="18"/>
        <v>2.3097547459188541</v>
      </c>
      <c r="D110" s="35">
        <f t="shared" si="19"/>
        <v>1.7516443504135422</v>
      </c>
      <c r="E110" s="35">
        <f t="shared" si="20"/>
        <v>1.3402490687522</v>
      </c>
      <c r="F110" s="35">
        <f t="shared" si="21"/>
        <v>1.0661133082726768</v>
      </c>
      <c r="G110" s="35">
        <f t="shared" si="22"/>
        <v>0.87866656065200666</v>
      </c>
      <c r="H110" s="35">
        <f t="shared" si="23"/>
        <v>0.74473827255024194</v>
      </c>
      <c r="I110" s="35">
        <f t="shared" si="24"/>
        <v>0.64508789982189785</v>
      </c>
      <c r="J110" s="35">
        <f t="shared" si="25"/>
        <v>0.56838158598809752</v>
      </c>
      <c r="K110" s="35">
        <f t="shared" si="26"/>
        <v>0.50766548796617517</v>
      </c>
      <c r="L110" s="35">
        <f t="shared" si="27"/>
        <v>0.45848768035500126</v>
      </c>
      <c r="M110" s="35">
        <f t="shared" si="28"/>
        <v>0.41788535919832365</v>
      </c>
      <c r="N110" s="35">
        <f t="shared" si="29"/>
        <v>0.38381858232935795</v>
      </c>
    </row>
    <row r="111" spans="1:14">
      <c r="A111" s="34">
        <f t="shared" si="16"/>
        <v>213.61478321428675</v>
      </c>
      <c r="B111" s="35">
        <f t="shared" si="17"/>
        <v>1341500.8385857209</v>
      </c>
      <c r="C111" s="36">
        <f t="shared" si="18"/>
        <v>2.2958808441374967</v>
      </c>
      <c r="D111" s="35">
        <f t="shared" si="19"/>
        <v>1.7478859675975911</v>
      </c>
      <c r="E111" s="35">
        <f t="shared" si="20"/>
        <v>1.3403037963221718</v>
      </c>
      <c r="F111" s="35">
        <f t="shared" si="21"/>
        <v>1.0673717873033797</v>
      </c>
      <c r="G111" s="35">
        <f t="shared" si="22"/>
        <v>0.88025859040602572</v>
      </c>
      <c r="H111" s="35">
        <f t="shared" si="23"/>
        <v>0.74636853286988603</v>
      </c>
      <c r="I111" s="35">
        <f t="shared" si="24"/>
        <v>0.64665515148217112</v>
      </c>
      <c r="J111" s="35">
        <f t="shared" si="25"/>
        <v>0.56985439590514819</v>
      </c>
      <c r="K111" s="35">
        <f t="shared" si="26"/>
        <v>0.50903861699197617</v>
      </c>
      <c r="L111" s="35">
        <f t="shared" si="27"/>
        <v>0.45976566823371234</v>
      </c>
      <c r="M111" s="35">
        <f t="shared" si="28"/>
        <v>0.41907603025954154</v>
      </c>
      <c r="N111" s="35">
        <f t="shared" si="29"/>
        <v>0.38493041997568805</v>
      </c>
    </row>
    <row r="112" spans="1:14">
      <c r="A112" s="34">
        <f t="shared" si="16"/>
        <v>214.10721614655461</v>
      </c>
      <c r="B112" s="35">
        <f t="shared" si="17"/>
        <v>1344593.317400363</v>
      </c>
      <c r="C112" s="36">
        <f t="shared" si="18"/>
        <v>2.2821797622817979</v>
      </c>
      <c r="D112" s="35">
        <f t="shared" si="19"/>
        <v>1.7441074286679588</v>
      </c>
      <c r="E112" s="35">
        <f t="shared" si="20"/>
        <v>1.3403300406366234</v>
      </c>
      <c r="F112" s="35">
        <f t="shared" si="21"/>
        <v>1.0686143287431904</v>
      </c>
      <c r="G112" s="35">
        <f t="shared" si="22"/>
        <v>0.88184352754484119</v>
      </c>
      <c r="H112" s="35">
        <f t="shared" si="23"/>
        <v>0.74799670218467995</v>
      </c>
      <c r="I112" s="35">
        <f t="shared" si="24"/>
        <v>0.64822304915194873</v>
      </c>
      <c r="J112" s="35">
        <f t="shared" si="25"/>
        <v>0.5713293438127991</v>
      </c>
      <c r="K112" s="35">
        <f t="shared" si="26"/>
        <v>0.51041468802778667</v>
      </c>
      <c r="L112" s="35">
        <f t="shared" si="27"/>
        <v>0.46104701412427362</v>
      </c>
      <c r="M112" s="35">
        <f t="shared" si="28"/>
        <v>0.42027025197675233</v>
      </c>
      <c r="N112" s="35">
        <f t="shared" si="29"/>
        <v>0.38604587043394523</v>
      </c>
    </row>
    <row r="113" spans="1:14">
      <c r="A113" s="34">
        <f t="shared" si="16"/>
        <v>214.60078425396873</v>
      </c>
      <c r="B113" s="35">
        <f t="shared" si="17"/>
        <v>1347692.9251149236</v>
      </c>
      <c r="C113" s="36">
        <f t="shared" si="18"/>
        <v>2.2686497280342679</v>
      </c>
      <c r="D113" s="35">
        <f t="shared" si="19"/>
        <v>1.740310083835938</v>
      </c>
      <c r="E113" s="35">
        <f t="shared" si="20"/>
        <v>1.3403281766254076</v>
      </c>
      <c r="F113" s="35">
        <f t="shared" si="21"/>
        <v>1.069840963973431</v>
      </c>
      <c r="G113" s="35">
        <f t="shared" si="22"/>
        <v>0.88342133677366008</v>
      </c>
      <c r="H113" s="35">
        <f t="shared" si="23"/>
        <v>0.74962274663510409</v>
      </c>
      <c r="I113" s="35">
        <f t="shared" si="24"/>
        <v>0.6497915723598775</v>
      </c>
      <c r="J113" s="35">
        <f t="shared" si="25"/>
        <v>0.57280642164112638</v>
      </c>
      <c r="K113" s="35">
        <f t="shared" si="26"/>
        <v>0.51179370227422794</v>
      </c>
      <c r="L113" s="35">
        <f t="shared" si="27"/>
        <v>0.46233172568817732</v>
      </c>
      <c r="M113" s="35">
        <f t="shared" si="28"/>
        <v>0.4214680363684612</v>
      </c>
      <c r="N113" s="35">
        <f t="shared" si="29"/>
        <v>0.38716494859049372</v>
      </c>
    </row>
    <row r="114" spans="1:14">
      <c r="A114" s="34">
        <f t="shared" si="16"/>
        <v>215.09549015337811</v>
      </c>
      <c r="B114" s="35">
        <f t="shared" si="17"/>
        <v>1350799.6781632146</v>
      </c>
      <c r="C114" s="36">
        <f t="shared" si="18"/>
        <v>2.2552889292138838</v>
      </c>
      <c r="D114" s="35">
        <f t="shared" si="19"/>
        <v>1.7364952505093905</v>
      </c>
      <c r="E114" s="35">
        <f t="shared" si="20"/>
        <v>1.340298580490813</v>
      </c>
      <c r="F114" s="35">
        <f t="shared" si="21"/>
        <v>1.0710517264075212</v>
      </c>
      <c r="G114" s="35">
        <f t="shared" si="22"/>
        <v>0.8849919834389377</v>
      </c>
      <c r="H114" s="35">
        <f t="shared" si="23"/>
        <v>0.75124663238646405</v>
      </c>
      <c r="I114" s="35">
        <f t="shared" si="24"/>
        <v>0.65136070049076256</v>
      </c>
      <c r="J114" s="35">
        <f t="shared" si="25"/>
        <v>0.5742856211759404</v>
      </c>
      <c r="K114" s="35">
        <f t="shared" si="26"/>
        <v>0.51317566083708233</v>
      </c>
      <c r="L114" s="35">
        <f t="shared" si="27"/>
        <v>0.46361981054828871</v>
      </c>
      <c r="M114" s="35">
        <f t="shared" si="28"/>
        <v>0.42266939546383775</v>
      </c>
      <c r="N114" s="35">
        <f t="shared" si="29"/>
        <v>0.38828766938173798</v>
      </c>
    </row>
    <row r="115" spans="1:14">
      <c r="A115" s="34">
        <f t="shared" si="16"/>
        <v>215.59133646766415</v>
      </c>
      <c r="B115" s="35">
        <f t="shared" si="17"/>
        <v>1353913.5930169309</v>
      </c>
      <c r="C115" s="36">
        <f t="shared" si="18"/>
        <v>2.242095519144554</v>
      </c>
      <c r="D115" s="35">
        <f t="shared" si="19"/>
        <v>1.7326642135026118</v>
      </c>
      <c r="E115" s="35">
        <f t="shared" si="20"/>
        <v>1.3402416295124497</v>
      </c>
      <c r="F115" s="35">
        <f t="shared" si="21"/>
        <v>1.0722466514623992</v>
      </c>
      <c r="G115" s="35">
        <f t="shared" si="22"/>
        <v>0.88655543353049504</v>
      </c>
      <c r="H115" s="35">
        <f t="shared" si="23"/>
        <v>0.75286832563089279</v>
      </c>
      <c r="I115" s="35">
        <f t="shared" si="24"/>
        <v>0.65293041278513086</v>
      </c>
      <c r="J115" s="35">
        <f t="shared" si="25"/>
        <v>0.57576693405723711</v>
      </c>
      <c r="K115" s="35">
        <f t="shared" si="26"/>
        <v>0.51456056472562606</v>
      </c>
      <c r="L115" s="35">
        <f t="shared" si="27"/>
        <v>0.46491127628751228</v>
      </c>
      <c r="M115" s="35">
        <f t="shared" si="28"/>
        <v>0.4238743413018618</v>
      </c>
      <c r="N115" s="35">
        <f t="shared" si="29"/>
        <v>0.38941404779374877</v>
      </c>
    </row>
    <row r="116" spans="1:14">
      <c r="A116" s="34">
        <f t="shared" si="16"/>
        <v>216.08832582575468</v>
      </c>
      <c r="B116" s="35">
        <f t="shared" si="17"/>
        <v>1357034.6861857395</v>
      </c>
      <c r="C116" s="36">
        <f t="shared" si="18"/>
        <v>2.2290676216391296</v>
      </c>
      <c r="D116" s="35">
        <f t="shared" si="19"/>
        <v>1.7288182252767985</v>
      </c>
      <c r="E116" s="35">
        <f t="shared" si="20"/>
        <v>1.3401577018560418</v>
      </c>
      <c r="F116" s="35">
        <f t="shared" si="21"/>
        <v>1.0734257765294652</v>
      </c>
      <c r="G116" s="35">
        <f t="shared" si="22"/>
        <v>0.88811165368348244</v>
      </c>
      <c r="H116" s="35">
        <f t="shared" si="23"/>
        <v>0.75448779258935306</v>
      </c>
      <c r="I116" s="35">
        <f t="shared" si="24"/>
        <v>0.65450068833880237</v>
      </c>
      <c r="J116" s="35">
        <f t="shared" si="25"/>
        <v>0.57725035177764206</v>
      </c>
      <c r="K116" s="35">
        <f t="shared" si="26"/>
        <v>0.51594841485094112</v>
      </c>
      <c r="L116" s="35">
        <f t="shared" si="27"/>
        <v>0.46620613044743603</v>
      </c>
      <c r="M116" s="35">
        <f t="shared" si="28"/>
        <v>0.42508288593044941</v>
      </c>
      <c r="N116" s="35">
        <f t="shared" si="29"/>
        <v>0.39054409886187552</v>
      </c>
    </row>
    <row r="117" spans="1:14">
      <c r="A117" s="34">
        <f t="shared" si="16"/>
        <v>216.58646086263778</v>
      </c>
      <c r="B117" s="35">
        <f t="shared" si="17"/>
        <v>1360162.9742173653</v>
      </c>
      <c r="C117" s="36">
        <f t="shared" si="18"/>
        <v>2.2162033356222053</v>
      </c>
      <c r="D117" s="35">
        <f t="shared" si="19"/>
        <v>1.7249585062090071</v>
      </c>
      <c r="E117" s="35">
        <f t="shared" si="20"/>
        <v>1.3400471763862074</v>
      </c>
      <c r="F117" s="35">
        <f t="shared" si="21"/>
        <v>1.074589140945077</v>
      </c>
      <c r="G117" s="35">
        <f t="shared" si="22"/>
        <v>0.88966061118018669</v>
      </c>
      <c r="H117" s="35">
        <f t="shared" si="23"/>
        <v>0.75610499951363486</v>
      </c>
      <c r="I117" s="35">
        <f t="shared" si="24"/>
        <v>0.65607150610246567</v>
      </c>
      <c r="J117" s="35">
        <f t="shared" si="25"/>
        <v>0.57873586568084046</v>
      </c>
      <c r="K117" s="35">
        <f t="shared" si="26"/>
        <v>0.5173392120242053</v>
      </c>
      <c r="L117" s="35">
        <f t="shared" si="27"/>
        <v>0.46750438052695148</v>
      </c>
      <c r="M117" s="35">
        <f t="shared" si="28"/>
        <v>0.42629504140555724</v>
      </c>
      <c r="N117" s="35">
        <f t="shared" si="29"/>
        <v>0.39167783767034048</v>
      </c>
    </row>
    <row r="118" spans="1:14">
      <c r="A118" s="34">
        <f t="shared" si="16"/>
        <v>217.08574421937584</v>
      </c>
      <c r="B118" s="35">
        <f t="shared" si="17"/>
        <v>1363298.4736976803</v>
      </c>
      <c r="C118" s="36">
        <f t="shared" si="18"/>
        <v>2.2035007394136974</v>
      </c>
      <c r="D118" s="35">
        <f t="shared" si="19"/>
        <v>1.7210862448875415</v>
      </c>
      <c r="E118" s="35">
        <f t="shared" si="20"/>
        <v>1.3399104324832984</v>
      </c>
      <c r="F118" s="35">
        <f t="shared" si="21"/>
        <v>1.0757367859606126</v>
      </c>
      <c r="G118" s="35">
        <f t="shared" si="22"/>
        <v>0.89120227395168339</v>
      </c>
      <c r="H118" s="35">
        <f t="shared" si="23"/>
        <v>0.75771991268835215</v>
      </c>
      <c r="I118" s="35">
        <f t="shared" si="24"/>
        <v>0.65764284488126123</v>
      </c>
      <c r="J118" s="35">
        <f t="shared" si="25"/>
        <v>0.58022346695999982</v>
      </c>
      <c r="K118" s="35">
        <f t="shared" si="26"/>
        <v>0.51873295695496247</v>
      </c>
      <c r="L118" s="35">
        <f t="shared" si="27"/>
        <v>0.46880603398085047</v>
      </c>
      <c r="M118" s="35">
        <f t="shared" si="28"/>
        <v>0.42751081979026651</v>
      </c>
      <c r="N118" s="35">
        <f t="shared" si="29"/>
        <v>0.39281527935181826</v>
      </c>
    </row>
    <row r="119" spans="1:14">
      <c r="A119" s="34">
        <f t="shared" si="16"/>
        <v>217.58617854311953</v>
      </c>
      <c r="B119" s="35">
        <f t="shared" si="17"/>
        <v>1366441.2012507906</v>
      </c>
      <c r="C119" s="36">
        <f t="shared" si="18"/>
        <v>2.1909578946941695</v>
      </c>
      <c r="D119" s="35">
        <f t="shared" si="19"/>
        <v>1.7172025984318173</v>
      </c>
      <c r="E119" s="35">
        <f t="shared" si="20"/>
        <v>1.3397478498643698</v>
      </c>
      <c r="F119" s="35">
        <f t="shared" si="21"/>
        <v>1.0768687547121341</v>
      </c>
      <c r="G119" s="35">
        <f t="shared" si="22"/>
        <v>0.89273661057933729</v>
      </c>
      <c r="H119" s="35">
        <f t="shared" si="23"/>
        <v>0.75933249843293715</v>
      </c>
      <c r="I119" s="35">
        <f t="shared" si="24"/>
        <v>0.65921468333437139</v>
      </c>
      <c r="J119" s="35">
        <f t="shared" si="25"/>
        <v>0.58171314665618123</v>
      </c>
      <c r="K119" s="35">
        <f t="shared" si="26"/>
        <v>0.52012965024937174</v>
      </c>
      <c r="L119" s="35">
        <f t="shared" si="27"/>
        <v>0.47011109821839842</v>
      </c>
      <c r="M119" s="35">
        <f t="shared" si="28"/>
        <v>0.42873023315384523</v>
      </c>
      <c r="N119" s="35">
        <f t="shared" si="29"/>
        <v>0.39395643908699834</v>
      </c>
    </row>
    <row r="120" spans="1:14">
      <c r="A120" s="34">
        <f t="shared" si="16"/>
        <v>218.0877664871218</v>
      </c>
      <c r="B120" s="35">
        <f t="shared" si="17"/>
        <v>1369591.1735391249</v>
      </c>
      <c r="C120" s="36">
        <f t="shared" si="18"/>
        <v>2.1785728501716375</v>
      </c>
      <c r="D120" s="35">
        <f t="shared" si="19"/>
        <v>1.7133086928347676</v>
      </c>
      <c r="E120" s="35">
        <f t="shared" si="20"/>
        <v>1.3395598084083249</v>
      </c>
      <c r="F120" s="35">
        <f t="shared" si="21"/>
        <v>1.0779850921896617</v>
      </c>
      <c r="G120" s="35">
        <f t="shared" si="22"/>
        <v>0.89426359029614721</v>
      </c>
      <c r="H120" s="35">
        <f t="shared" si="23"/>
        <v>0.76094272310363087</v>
      </c>
      <c r="I120" s="35">
        <f t="shared" si="24"/>
        <v>0.66078699997461565</v>
      </c>
      <c r="J120" s="35">
        <f t="shared" si="25"/>
        <v>0.58320489565674072</v>
      </c>
      <c r="K120" s="35">
        <f t="shared" si="26"/>
        <v>0.52152929240843393</v>
      </c>
      <c r="L120" s="35">
        <f t="shared" si="27"/>
        <v>0.4714195806018826</v>
      </c>
      <c r="M120" s="35">
        <f t="shared" si="28"/>
        <v>0.42995329357078849</v>
      </c>
      <c r="N120" s="35">
        <f t="shared" si="29"/>
        <v>0.39510133210413034</v>
      </c>
    </row>
    <row r="121" spans="1:14">
      <c r="A121" s="34">
        <f t="shared" si="16"/>
        <v>218.590510710752</v>
      </c>
      <c r="B121" s="35">
        <f t="shared" si="17"/>
        <v>1372748.4072635225</v>
      </c>
      <c r="C121" s="36">
        <f t="shared" si="18"/>
        <v>2.1663436449686309</v>
      </c>
      <c r="D121" s="35">
        <f t="shared" si="19"/>
        <v>1.709405623325962</v>
      </c>
      <c r="E121" s="35">
        <f t="shared" si="20"/>
        <v>1.3393466879852975</v>
      </c>
      <c r="F121" s="35">
        <f t="shared" si="21"/>
        <v>1.0790858452060923</v>
      </c>
      <c r="G121" s="35">
        <f t="shared" si="22"/>
        <v>0.89578318298793436</v>
      </c>
      <c r="H121" s="35">
        <f t="shared" si="23"/>
        <v>0.76255055309547015</v>
      </c>
      <c r="I121" s="35">
        <f t="shared" si="24"/>
        <v>0.66235977316805417</v>
      </c>
      <c r="J121" s="35">
        <f t="shared" si="25"/>
        <v>0.58469870469371943</v>
      </c>
      <c r="K121" s="35">
        <f t="shared" si="26"/>
        <v>0.52293188382619715</v>
      </c>
      <c r="L121" s="35">
        <f t="shared" si="27"/>
        <v>0.47273148844513568</v>
      </c>
      <c r="M121" s="35">
        <f t="shared" si="28"/>
        <v>0.43118001311983623</v>
      </c>
      <c r="N121" s="35">
        <f t="shared" si="29"/>
        <v>0.39624997367855197</v>
      </c>
    </row>
    <row r="122" spans="1:14">
      <c r="A122" s="34">
        <f t="shared" si="16"/>
        <v>219.09441387950994</v>
      </c>
      <c r="B122" s="35">
        <f t="shared" si="17"/>
        <v>1375912.9191633225</v>
      </c>
      <c r="C122" s="36">
        <f t="shared" si="18"/>
        <v>2.1542683117471886</v>
      </c>
      <c r="D122" s="35">
        <f t="shared" si="19"/>
        <v>1.7054944547536686</v>
      </c>
      <c r="E122" s="35">
        <f t="shared" si="20"/>
        <v>1.3391088682903032</v>
      </c>
      <c r="F122" s="35">
        <f t="shared" si="21"/>
        <v>1.080171062365781</v>
      </c>
      <c r="G122" s="35">
        <f t="shared" si="22"/>
        <v>0.8972953591943833</v>
      </c>
      <c r="H122" s="35">
        <f t="shared" si="23"/>
        <v>0.76415595484427234</v>
      </c>
      <c r="I122" s="35">
        <f t="shared" si="24"/>
        <v>0.66393298113359744</v>
      </c>
      <c r="J122" s="35">
        <f t="shared" si="25"/>
        <v>0.58619456434222605</v>
      </c>
      <c r="K122" s="35">
        <f t="shared" si="26"/>
        <v>0.52433742478794165</v>
      </c>
      <c r="L122" s="35">
        <f t="shared" si="27"/>
        <v>0.47404682901203565</v>
      </c>
      <c r="M122" s="35">
        <f t="shared" si="28"/>
        <v>0.43241040388296881</v>
      </c>
      <c r="N122" s="35">
        <f t="shared" si="29"/>
        <v>0.39740237913219917</v>
      </c>
    </row>
    <row r="123" spans="1:14">
      <c r="A123" s="34">
        <f t="shared" si="16"/>
        <v>219.5994786650401</v>
      </c>
      <c r="B123" s="35">
        <f t="shared" si="17"/>
        <v>1379084.7260164518</v>
      </c>
      <c r="C123" s="36">
        <f t="shared" si="18"/>
        <v>2.1423448795885554</v>
      </c>
      <c r="D123" s="35">
        <f t="shared" si="19"/>
        <v>1.7015762219841521</v>
      </c>
      <c r="E123" s="35">
        <f t="shared" si="20"/>
        <v>1.3388467286812074</v>
      </c>
      <c r="F123" s="35">
        <f t="shared" si="21"/>
        <v>1.0812407940328046</v>
      </c>
      <c r="G123" s="35">
        <f t="shared" si="22"/>
        <v>0.89880009010992568</v>
      </c>
      <c r="H123" s="35">
        <f t="shared" si="23"/>
        <v>0.76575889482861448</v>
      </c>
      <c r="I123" s="35">
        <f t="shared" si="24"/>
        <v>0.6655066019426229</v>
      </c>
      <c r="J123" s="35">
        <f t="shared" si="25"/>
        <v>0.58769246501880623</v>
      </c>
      <c r="K123" s="35">
        <f t="shared" si="26"/>
        <v>0.52574591546834049</v>
      </c>
      <c r="L123" s="35">
        <f t="shared" si="27"/>
        <v>0.47536560951497864</v>
      </c>
      <c r="M123" s="35">
        <f t="shared" si="28"/>
        <v>0.43364447794437905</v>
      </c>
      <c r="N123" s="35">
        <f t="shared" si="29"/>
        <v>0.39855856383309846</v>
      </c>
    </row>
    <row r="124" spans="1:14">
      <c r="A124" s="34">
        <f t="shared" ref="A124:A187" si="30">A123*10^0.001</f>
        <v>220.10570774514565</v>
      </c>
      <c r="B124" s="35">
        <f t="shared" si="17"/>
        <v>1382263.8446395146</v>
      </c>
      <c r="C124" s="36">
        <f t="shared" si="18"/>
        <v>2.1305713766433252</v>
      </c>
      <c r="D124" s="35">
        <f t="shared" si="19"/>
        <v>1.6976519303165887</v>
      </c>
      <c r="E124" s="35">
        <f t="shared" si="20"/>
        <v>1.3385606480210259</v>
      </c>
      <c r="F124" s="35">
        <f t="shared" si="21"/>
        <v>1.0822950922989372</v>
      </c>
      <c r="G124" s="35">
        <f t="shared" si="22"/>
        <v>0.90029734758447344</v>
      </c>
      <c r="H124" s="35">
        <f t="shared" si="23"/>
        <v>0.76735933957181013</v>
      </c>
      <c r="I124" s="35">
        <f t="shared" si="24"/>
        <v>0.66708061351860093</v>
      </c>
      <c r="J124" s="35">
        <f t="shared" si="25"/>
        <v>0.58919239697980574</v>
      </c>
      <c r="K124" s="35">
        <f t="shared" si="26"/>
        <v>0.527157355929601</v>
      </c>
      <c r="L124" s="35">
        <f t="shared" si="27"/>
        <v>0.47668783711332746</v>
      </c>
      <c r="M124" s="35">
        <f t="shared" si="28"/>
        <v>0.43488224738942122</v>
      </c>
      <c r="N124" s="35">
        <f t="shared" si="29"/>
        <v>0.3997185431948404</v>
      </c>
    </row>
    <row r="125" spans="1:14">
      <c r="A125" s="34">
        <f t="shared" si="30"/>
        <v>220.6131038038028</v>
      </c>
      <c r="B125" s="35">
        <f t="shared" si="17"/>
        <v>1385450.2918878817</v>
      </c>
      <c r="C125" s="36">
        <f t="shared" si="18"/>
        <v>2.1189458325669528</v>
      </c>
      <c r="D125" s="35">
        <f t="shared" si="19"/>
        <v>1.6937225559120213</v>
      </c>
      <c r="E125" s="35">
        <f t="shared" si="20"/>
        <v>1.3382510045245868</v>
      </c>
      <c r="F125" s="35">
        <f t="shared" si="21"/>
        <v>1.0833340109513516</v>
      </c>
      <c r="G125" s="35">
        <f t="shared" si="22"/>
        <v>0.90178710412400087</v>
      </c>
      <c r="H125" s="35">
        <f t="shared" si="23"/>
        <v>0.7689572556438814</v>
      </c>
      <c r="I125" s="35">
        <f t="shared" si="24"/>
        <v>0.66865499363672531</v>
      </c>
      <c r="J125" s="35">
        <f t="shared" si="25"/>
        <v>0.59069435031971951</v>
      </c>
      <c r="K125" s="35">
        <f t="shared" si="26"/>
        <v>0.52857174611958135</v>
      </c>
      <c r="L125" s="35">
        <f t="shared" si="27"/>
        <v>0.47801351891183363</v>
      </c>
      <c r="M125" s="35">
        <f t="shared" si="28"/>
        <v>0.43612372430353569</v>
      </c>
      <c r="N125" s="35">
        <f t="shared" si="29"/>
        <v>0.40088233267603401</v>
      </c>
    </row>
    <row r="126" spans="1:14">
      <c r="A126" s="34">
        <f t="shared" si="30"/>
        <v>221.12166953117494</v>
      </c>
      <c r="B126" s="35">
        <f t="shared" si="17"/>
        <v>1388644.0846557787</v>
      </c>
      <c r="C126" s="36">
        <f t="shared" si="18"/>
        <v>2.107466280754652</v>
      </c>
      <c r="D126" s="35">
        <f t="shared" si="19"/>
        <v>1.6897890462348826</v>
      </c>
      <c r="E126" s="35">
        <f t="shared" si="20"/>
        <v>1.3379181756095699</v>
      </c>
      <c r="F126" s="35">
        <f t="shared" si="21"/>
        <v>1.084357605440077</v>
      </c>
      <c r="G126" s="35">
        <f t="shared" si="22"/>
        <v>0.90326933289097444</v>
      </c>
      <c r="H126" s="35">
        <f t="shared" si="23"/>
        <v>0.77055260966352368</v>
      </c>
      <c r="I126" s="35">
        <f t="shared" si="24"/>
        <v>0.67022971992355318</v>
      </c>
      <c r="J126" s="35">
        <f t="shared" si="25"/>
        <v>0.5921983149695349</v>
      </c>
      <c r="K126" s="35">
        <f t="shared" si="26"/>
        <v>0.52998908586988547</v>
      </c>
      <c r="L126" s="35">
        <f t="shared" si="27"/>
        <v>0.4793426619590323</v>
      </c>
      <c r="M126" s="35">
        <f t="shared" si="28"/>
        <v>0.43736892077114875</v>
      </c>
      <c r="N126" s="35">
        <f t="shared" si="29"/>
        <v>0.40204994777974157</v>
      </c>
    </row>
    <row r="127" spans="1:14">
      <c r="A127" s="34">
        <f t="shared" si="30"/>
        <v>221.63140762362696</v>
      </c>
      <c r="B127" s="35">
        <f t="shared" si="17"/>
        <v>1391845.2398763774</v>
      </c>
      <c r="C127" s="36">
        <f t="shared" si="18"/>
        <v>2.0961307603888986</v>
      </c>
      <c r="D127" s="35">
        <f t="shared" si="19"/>
        <v>1.6858523205056546</v>
      </c>
      <c r="E127" s="35">
        <f t="shared" si="20"/>
        <v>1.3375625377519311</v>
      </c>
      <c r="F127" s="35">
        <f t="shared" si="21"/>
        <v>1.0853659328452281</v>
      </c>
      <c r="G127" s="35">
        <f t="shared" si="22"/>
        <v>0.90474400770463548</v>
      </c>
      <c r="H127" s="35">
        <f t="shared" si="23"/>
        <v>0.77214536830007074</v>
      </c>
      <c r="I127" s="35">
        <f t="shared" si="24"/>
        <v>0.67180476985665394</v>
      </c>
      <c r="J127" s="35">
        <f t="shared" si="25"/>
        <v>0.59370428069506254</v>
      </c>
      <c r="K127" s="35">
        <f t="shared" si="26"/>
        <v>0.53140937489393703</v>
      </c>
      <c r="L127" s="35">
        <f t="shared" si="27"/>
        <v>0.48067527324561227</v>
      </c>
      <c r="M127" s="35">
        <f t="shared" si="28"/>
        <v>0.43861784887454919</v>
      </c>
      <c r="N127" s="35">
        <f t="shared" si="29"/>
        <v>0.40322140405289436</v>
      </c>
    </row>
    <row r="128" spans="1:14">
      <c r="A128" s="34">
        <f t="shared" si="30"/>
        <v>222.14232078373942</v>
      </c>
      <c r="B128" s="35">
        <f t="shared" si="17"/>
        <v>1395053.7745218836</v>
      </c>
      <c r="C128" s="36">
        <f t="shared" si="18"/>
        <v>2.0849373183119644</v>
      </c>
      <c r="D128" s="35">
        <f t="shared" si="19"/>
        <v>1.6819132701633048</v>
      </c>
      <c r="E128" s="35">
        <f t="shared" si="20"/>
        <v>1.3371844663457124</v>
      </c>
      <c r="F128" s="35">
        <f t="shared" si="21"/>
        <v>1.0863590518440298</v>
      </c>
      <c r="G128" s="35">
        <f t="shared" si="22"/>
        <v>0.90621110304113039</v>
      </c>
      <c r="H128" s="35">
        <f t="shared" si="23"/>
        <v>0.77373549827544963</v>
      </c>
      <c r="I128" s="35">
        <f t="shared" si="24"/>
        <v>0.67338012076426279</v>
      </c>
      <c r="J128" s="35">
        <f t="shared" si="25"/>
        <v>0.59521223709525861</v>
      </c>
      <c r="K128" s="35">
        <f t="shared" si="26"/>
        <v>0.53283261278502769</v>
      </c>
      <c r="L128" s="35">
        <f t="shared" si="27"/>
        <v>0.48201135970275677</v>
      </c>
      <c r="M128" s="35">
        <f t="shared" si="28"/>
        <v>0.43987052069273769</v>
      </c>
      <c r="N128" s="35">
        <f t="shared" si="29"/>
        <v>0.40439671708568747</v>
      </c>
    </row>
    <row r="129" spans="1:14">
      <c r="A129" s="34">
        <f t="shared" si="30"/>
        <v>222.65441172032308</v>
      </c>
      <c r="B129" s="35">
        <f t="shared" si="17"/>
        <v>1398269.7056036289</v>
      </c>
      <c r="C129" s="36">
        <f t="shared" si="18"/>
        <v>2.0738840107351946</v>
      </c>
      <c r="D129" s="35">
        <f t="shared" si="19"/>
        <v>1.6779727593362237</v>
      </c>
      <c r="E129" s="35">
        <f t="shared" si="20"/>
        <v>1.33678433556724</v>
      </c>
      <c r="F129" s="35">
        <f t="shared" si="21"/>
        <v>1.0873370226776615</v>
      </c>
      <c r="G129" s="35">
        <f t="shared" si="22"/>
        <v>0.90767059403349559</v>
      </c>
      <c r="H129" s="35">
        <f t="shared" si="23"/>
        <v>0.77532296636613252</v>
      </c>
      <c r="I129" s="35">
        <f t="shared" si="24"/>
        <v>0.67495574982494699</v>
      </c>
      <c r="J129" s="35">
        <f t="shared" si="25"/>
        <v>0.59672217360053781</v>
      </c>
      <c r="K129" s="35">
        <f t="shared" si="26"/>
        <v>0.53425879901434481</v>
      </c>
      <c r="L129" s="35">
        <f t="shared" si="27"/>
        <v>0.48335092820045866</v>
      </c>
      <c r="M129" s="35">
        <f t="shared" si="28"/>
        <v>0.44112694830025212</v>
      </c>
      <c r="N129" s="35">
        <f t="shared" si="29"/>
        <v>0.40557590251095416</v>
      </c>
    </row>
    <row r="130" spans="1:14">
      <c r="A130" s="34">
        <f t="shared" si="30"/>
        <v>223.1676831484331</v>
      </c>
      <c r="B130" s="35">
        <f t="shared" si="17"/>
        <v>1401493.0501721599</v>
      </c>
      <c r="C130" s="36">
        <f t="shared" si="18"/>
        <v>2.0629689047960196</v>
      </c>
      <c r="D130" s="35">
        <f t="shared" si="19"/>
        <v>1.6740316253204317</v>
      </c>
      <c r="E130" s="35">
        <f t="shared" si="20"/>
        <v>1.3363625182437018</v>
      </c>
      <c r="F130" s="35">
        <f t="shared" si="21"/>
        <v>1.0882999071179391</v>
      </c>
      <c r="G130" s="35">
        <f t="shared" si="22"/>
        <v>0.90912245647149326</v>
      </c>
      <c r="H130" s="35">
        <f t="shared" si="23"/>
        <v>0.77690773940508273</v>
      </c>
      <c r="I130" s="35">
        <f t="shared" si="24"/>
        <v>0.6765316340672759</v>
      </c>
      <c r="J130" s="35">
        <f t="shared" si="25"/>
        <v>0.59823407947107687</v>
      </c>
      <c r="K130" s="35">
        <f t="shared" si="26"/>
        <v>0.53568793292897476</v>
      </c>
      <c r="L130" s="35">
        <f t="shared" si="27"/>
        <v>0.48469398554580695</v>
      </c>
      <c r="M130" s="35">
        <f t="shared" si="28"/>
        <v>0.44238714376596627</v>
      </c>
      <c r="N130" s="35">
        <f t="shared" si="29"/>
        <v>0.40675897600351929</v>
      </c>
    </row>
    <row r="131" spans="1:14">
      <c r="A131" s="34">
        <f t="shared" si="30"/>
        <v>223.68213778938352</v>
      </c>
      <c r="B131" s="35">
        <f t="shared" ref="B131:B194" si="31">2000*3.14*A131</f>
        <v>1404723.8253173286</v>
      </c>
      <c r="C131" s="36">
        <f t="shared" ref="C131:C194" si="32">(B131/wo)^2*SQRT(Ma*(Ma-1))/SQRT((1-B131^2/wp^2)^2+(B131/wo)^2*(1-B131^2/wo^2)^2*(IF(answer,Ma,Ma-1)*0.1)^2)/IF(answer,1,MC)</f>
        <v>2.0521900799730202</v>
      </c>
      <c r="D131" s="35">
        <f t="shared" ref="D131:D194" si="33">(B131/wo)^2*SQRT(Ma*(Ma-1))/SQRT((1-B131^2/wp^2)^2+(B131/wo)^2*(1-B131^2/wo^2)^2*(IF(answer,Ma,Ma-1)*0.2)^2)/IF(answer,1,MC)</f>
        <v>1.6700906790638972</v>
      </c>
      <c r="E131" s="35">
        <f t="shared" ref="E131:E194" si="34">(B131/wo)^2*SQRT(Ma*(Ma-1))/SQRT((1-B131^2/wp^2)^2+(B131/wo)^2*(1-B131^2/wo^2)^2*(IF(answer,Ma,Ma-1)*0.3)^2)/IF(answer,1,MC)</f>
        <v>1.3359193857260852</v>
      </c>
      <c r="F131" s="35">
        <f t="shared" ref="F131:F194" si="35">(B131/wo)^2*SQRT(Ma*(Ma-1))/SQRT((1-B131^2/wp^2)^2+(B131/wo)^2*(1-B131^2/wo^2)^2*(IF(answer,Ma,Ma-1)*0.4)^2)/IF(answer,1,MC)</f>
        <v>1.0892477684338535</v>
      </c>
      <c r="G131" s="35">
        <f t="shared" ref="G131:G194" si="36">(B131/wo)^2*SQRT(Ma*(Ma-1))/SQRT((1-B131^2/wp^2)^2+(B131/wo)^2*(1-B131^2/wo^2)^2*(IF(answer,Ma,Ma-1)*0.5)^2)/IF(answer,1,MC)</f>
        <v>0.91056666680130049</v>
      </c>
      <c r="H131" s="35">
        <f t="shared" ref="H131:H194" si="37">(B131/wo)^2*SQRT(Ma*(Ma-1))/SQRT((1-B131^2/wp^2)^2+(B131/wo)^2*(1-B131^2/wo^2)^2*(IF(answer,Ma,Ma-1)*0.6)^2)/IF(answer,1,MC)</f>
        <v>0.77848978428369331</v>
      </c>
      <c r="I131" s="35">
        <f t="shared" ref="I131:I194" si="38">(B131/wo)^2*SQRT(Ma*(Ma-1))/SQRT((1-B131^2/wp^2)^2+(B131/wo)^2*(1-B131^2/wo^2)^2*(IF(answer,Ma,Ma-1)*0.7)^2)/IF(answer,1,MC)</f>
        <v>0.67810775036950299</v>
      </c>
      <c r="J131" s="35">
        <f t="shared" ref="J131:J194" si="39">(B131/wo)^2*SQRT(Ma*(Ma-1))/SQRT((1-B131^2/wp^2)^2+(B131/wo)^2*(1-B131^2/wo^2)^2*(IF(answer,Ma,Ma-1)*0.8)^2)/IF(answer,1,MC)</f>
        <v>0.59974794379510654</v>
      </c>
      <c r="K131" s="35">
        <f t="shared" ref="K131:K194" si="40">(B131/wo)^2*SQRT(Ma*(Ma-1))/SQRT((1-B131^2/wp^2)^2+(B131/wo)^2*(1-B131^2/wo^2)^2*(IF(answer,Ma,Ma-1)*0.9)^2)/IF(answer,1,MC)</f>
        <v>0.53712001374988316</v>
      </c>
      <c r="L131" s="35">
        <f t="shared" ref="L131:L194" si="41">(B131/wo)^2*SQRT(Ma*(Ma-1))/SQRT((1-B131^2/wp^2)^2+(B131/wo)^2*(1-B131^2/wo^2)^2*(IF(answer,Ma,Ma-1)*1)^2)/IF(answer,1,MC)</f>
        <v>0.48604053848124429</v>
      </c>
      <c r="M131" s="35">
        <f t="shared" ref="M131:M194" si="42">(B131/wo)^2*SQRT(Ma*(Ma-1))/SQRT((1-B131^2/wp^2)^2+(B131/wo)^2*(1-B131^2/wo^2)^2*(IF(answer,Ma,Ma-1)*1.1)^2)/IF(answer,1,MC)</f>
        <v>0.44365111915186034</v>
      </c>
      <c r="N131" s="35">
        <f t="shared" ref="N131:N194" si="43">(B131/wo)^2*SQRT(Ma*(Ma-1))/SQRT((1-B131^2/wp^2)^2+(B131/wo)^2*(1-B131^2/wo^2)^2*(IF(answer,Ma,Ma-1)*1.2)^2)/IF(answer,1,MC)</f>
        <v>0.40794595327952976</v>
      </c>
    </row>
    <row r="132" spans="1:14">
      <c r="A132" s="34">
        <f t="shared" si="30"/>
        <v>224.1977783707616</v>
      </c>
      <c r="B132" s="35">
        <f t="shared" si="31"/>
        <v>1407962.0481683828</v>
      </c>
      <c r="C132" s="36">
        <f t="shared" si="32"/>
        <v>2.0415456293687781</v>
      </c>
      <c r="D132" s="35">
        <f t="shared" si="33"/>
        <v>1.666150705655878</v>
      </c>
      <c r="E132" s="35">
        <f t="shared" si="34"/>
        <v>1.3354553077664697</v>
      </c>
      <c r="F132" s="35">
        <f t="shared" si="35"/>
        <v>1.0901806713579958</v>
      </c>
      <c r="G132" s="35">
        <f t="shared" si="36"/>
        <v>0.9120032021250567</v>
      </c>
      <c r="H132" s="35">
        <f t="shared" si="37"/>
        <v>0.78006906795372255</v>
      </c>
      <c r="I132" s="35">
        <f t="shared" si="38"/>
        <v>0.67968407545925591</v>
      </c>
      <c r="J132" s="35">
        <f t="shared" si="39"/>
        <v>0.60126375548719879</v>
      </c>
      <c r="K132" s="35">
        <f t="shared" si="40"/>
        <v>0.53855504056987191</v>
      </c>
      <c r="L132" s="35">
        <f t="shared" si="41"/>
        <v>0.48739059368279769</v>
      </c>
      <c r="M132" s="35">
        <f t="shared" si="42"/>
        <v>0.44491888651176775</v>
      </c>
      <c r="N132" s="35">
        <f t="shared" si="43"/>
        <v>0.40913685009576528</v>
      </c>
    </row>
    <row r="133" spans="1:14">
      <c r="A133" s="34">
        <f t="shared" si="30"/>
        <v>224.71460762644239</v>
      </c>
      <c r="B133" s="35">
        <f t="shared" si="31"/>
        <v>1411207.7358940581</v>
      </c>
      <c r="C133" s="36">
        <f t="shared" si="32"/>
        <v>2.0310336608695736</v>
      </c>
      <c r="D133" s="35">
        <f t="shared" si="33"/>
        <v>1.6622124648202359</v>
      </c>
      <c r="E133" s="35">
        <f t="shared" si="34"/>
        <v>1.3349706523996343</v>
      </c>
      <c r="F133" s="35">
        <f t="shared" si="35"/>
        <v>1.0910986820528756</v>
      </c>
      <c r="G133" s="35">
        <f t="shared" si="36"/>
        <v>0.91343204020026192</v>
      </c>
      <c r="H133" s="35">
        <f t="shared" si="37"/>
        <v>0.78164555742921826</v>
      </c>
      <c r="I133" s="35">
        <f t="shared" si="38"/>
        <v>0.68126058591323435</v>
      </c>
      <c r="J133" s="35">
        <f t="shared" si="39"/>
        <v>0.60278150328654068</v>
      </c>
      <c r="K133" s="35">
        <f t="shared" si="40"/>
        <v>0.53999301235151209</v>
      </c>
      <c r="L133" s="35">
        <f t="shared" si="41"/>
        <v>0.48874415775827912</v>
      </c>
      <c r="M133" s="35">
        <f t="shared" si="42"/>
        <v>0.4461904578900911</v>
      </c>
      <c r="N133" s="35">
        <f t="shared" si="43"/>
        <v>0.41033168224892469</v>
      </c>
    </row>
    <row r="134" spans="1:14">
      <c r="A134" s="34">
        <f t="shared" si="30"/>
        <v>225.23262829660314</v>
      </c>
      <c r="B134" s="35">
        <f t="shared" si="31"/>
        <v>1414460.9057026678</v>
      </c>
      <c r="C134" s="36">
        <f t="shared" si="32"/>
        <v>2.0206522981905142</v>
      </c>
      <c r="D134" s="35">
        <f t="shared" si="33"/>
        <v>1.6582766914117595</v>
      </c>
      <c r="E134" s="35">
        <f t="shared" si="34"/>
        <v>1.334465785828967</v>
      </c>
      <c r="F134" s="35">
        <f t="shared" si="35"/>
        <v>1.0920018680771668</v>
      </c>
      <c r="G134" s="35">
        <f t="shared" si="36"/>
        <v>0.91485315943903578</v>
      </c>
      <c r="H134" s="35">
        <f t="shared" si="37"/>
        <v>0.78321921978843945</v>
      </c>
      <c r="I134" s="35">
        <f t="shared" si="38"/>
        <v>0.6828372581569182</v>
      </c>
      <c r="J134" s="35">
        <f t="shared" si="39"/>
        <v>0.60430117575520115</v>
      </c>
      <c r="K134" s="35">
        <f t="shared" si="40"/>
        <v>0.54143392792505363</v>
      </c>
      <c r="L134" s="35">
        <f t="shared" si="41"/>
        <v>0.49010123724545701</v>
      </c>
      <c r="M134" s="35">
        <f t="shared" si="42"/>
        <v>0.44746584532049166</v>
      </c>
      <c r="N134" s="35">
        <f t="shared" si="43"/>
        <v>0.41153046557488943</v>
      </c>
    </row>
    <row r="135" spans="1:14">
      <c r="A135" s="34">
        <f t="shared" si="30"/>
        <v>225.75184312773789</v>
      </c>
      <c r="B135" s="35">
        <f t="shared" si="31"/>
        <v>1417721.5748421939</v>
      </c>
      <c r="C135" s="36">
        <f t="shared" si="32"/>
        <v>2.0103996818140901</v>
      </c>
      <c r="D135" s="35">
        <f t="shared" si="33"/>
        <v>1.6543440959145754</v>
      </c>
      <c r="E135" s="35">
        <f t="shared" si="34"/>
        <v>1.3339410723166389</v>
      </c>
      <c r="F135" s="35">
        <f t="shared" si="35"/>
        <v>1.0928902983518896</v>
      </c>
      <c r="G135" s="35">
        <f t="shared" si="36"/>
        <v>0.9162665389072342</v>
      </c>
      <c r="H135" s="35">
        <f t="shared" si="37"/>
        <v>0.7847900221757691</v>
      </c>
      <c r="I135" s="35">
        <f t="shared" si="38"/>
        <v>0.68441406846428487</v>
      </c>
      <c r="J135" s="35">
        <f t="shared" si="39"/>
        <v>0.60582276127638823</v>
      </c>
      <c r="K135" s="35">
        <f t="shared" si="40"/>
        <v>0.5428777859863102</v>
      </c>
      <c r="L135" s="35">
        <f t="shared" si="41"/>
        <v>0.49146183861019771</v>
      </c>
      <c r="M135" s="35">
        <f t="shared" si="42"/>
        <v>0.44874506082455051</v>
      </c>
      <c r="N135" s="35">
        <f t="shared" si="43"/>
        <v>0.41273321594796408</v>
      </c>
    </row>
    <row r="136" spans="1:14">
      <c r="A136" s="34">
        <f t="shared" si="30"/>
        <v>226.27225487267197</v>
      </c>
      <c r="B136" s="35">
        <f t="shared" si="31"/>
        <v>1420989.7606003799</v>
      </c>
      <c r="C136" s="36">
        <f t="shared" si="32"/>
        <v>2.0002739698296526</v>
      </c>
      <c r="D136" s="35">
        <f t="shared" si="33"/>
        <v>1.650415364941777</v>
      </c>
      <c r="E136" s="35">
        <f t="shared" si="34"/>
        <v>1.3333968740780013</v>
      </c>
      <c r="F136" s="35">
        <f t="shared" si="35"/>
        <v>1.0937640431265545</v>
      </c>
      <c r="G136" s="35">
        <f t="shared" si="36"/>
        <v>0.91767215832342475</v>
      </c>
      <c r="H136" s="35">
        <f t="shared" si="37"/>
        <v>0.78635793180361935</v>
      </c>
      <c r="I136" s="35">
        <f t="shared" si="38"/>
        <v>0.68599099295753574</v>
      </c>
      <c r="J136" s="35">
        <f t="shared" si="39"/>
        <v>0.60734624805269843</v>
      </c>
      <c r="K136" s="35">
        <f t="shared" si="40"/>
        <v>0.54432458509452086</v>
      </c>
      <c r="L136" s="35">
        <f t="shared" si="41"/>
        <v>0.49282596824457803</v>
      </c>
      <c r="M136" s="35">
        <f t="shared" si="42"/>
        <v>0.45002811641040014</v>
      </c>
      <c r="N136" s="35">
        <f t="shared" si="43"/>
        <v>0.4139399492800932</v>
      </c>
    </row>
    <row r="137" spans="1:14">
      <c r="A137" s="34">
        <f t="shared" si="30"/>
        <v>226.79386629057666</v>
      </c>
      <c r="B137" s="35">
        <f t="shared" si="31"/>
        <v>1424265.4803048214</v>
      </c>
      <c r="C137" s="36">
        <f t="shared" si="32"/>
        <v>1.9902733386808742</v>
      </c>
      <c r="D137" s="35">
        <f t="shared" si="33"/>
        <v>1.6464911617354674</v>
      </c>
      <c r="E137" s="35">
        <f t="shared" si="34"/>
        <v>1.3328335511801794</v>
      </c>
      <c r="F137" s="35">
        <f t="shared" si="35"/>
        <v>1.0946231739452859</v>
      </c>
      <c r="G137" s="35">
        <f t="shared" si="36"/>
        <v>0.91906999805772305</v>
      </c>
      <c r="H137" s="35">
        <f t="shared" si="37"/>
        <v>0.78792291595433017</v>
      </c>
      <c r="I137" s="35">
        <f t="shared" si="38"/>
        <v>0.68756800760683301</v>
      </c>
      <c r="J137" s="35">
        <f t="shared" si="39"/>
        <v>0.60887162410435669</v>
      </c>
      <c r="K137" s="35">
        <f t="shared" si="40"/>
        <v>0.54577432367018663</v>
      </c>
      <c r="L137" s="35">
        <f t="shared" si="41"/>
        <v>0.49419363246496534</v>
      </c>
      <c r="M137" s="35">
        <f t="shared" si="42"/>
        <v>0.45131502407132662</v>
      </c>
      <c r="N137" s="35">
        <f t="shared" si="43"/>
        <v>0.41515068152005169</v>
      </c>
    </row>
    <row r="138" spans="1:14">
      <c r="A138" s="34">
        <f t="shared" si="30"/>
        <v>227.31668014698377</v>
      </c>
      <c r="B138" s="35">
        <f t="shared" si="31"/>
        <v>1427548.751323058</v>
      </c>
      <c r="C138" s="36">
        <f t="shared" si="32"/>
        <v>1.9803959838277605</v>
      </c>
      <c r="D138" s="35">
        <f t="shared" si="33"/>
        <v>1.6425721266664575</v>
      </c>
      <c r="E138" s="35">
        <f t="shared" si="34"/>
        <v>1.3322514614448033</v>
      </c>
      <c r="F138" s="35">
        <f t="shared" si="35"/>
        <v>1.0954677636129424</v>
      </c>
      <c r="G138" s="35">
        <f t="shared" si="36"/>
        <v>0.92046003913049279</v>
      </c>
      <c r="H138" s="35">
        <f t="shared" si="37"/>
        <v>0.78948494198205865</v>
      </c>
      <c r="I138" s="35">
        <f t="shared" si="38"/>
        <v>0.6891450882300455</v>
      </c>
      <c r="J138" s="35">
        <f t="shared" si="39"/>
        <v>0.6103988772674469</v>
      </c>
      <c r="K138" s="35">
        <f t="shared" si="40"/>
        <v>0.54722699999288293</v>
      </c>
      <c r="L138" s="35">
        <f t="shared" si="41"/>
        <v>0.49556483751006897</v>
      </c>
      <c r="M138" s="35">
        <f t="shared" si="42"/>
        <v>0.45260579578434174</v>
      </c>
      <c r="N138" s="35">
        <f t="shared" si="43"/>
        <v>0.41636542865261245</v>
      </c>
    </row>
    <row r="139" spans="1:14">
      <c r="A139" s="34">
        <f t="shared" si="30"/>
        <v>227.84069921380032</v>
      </c>
      <c r="B139" s="35">
        <f t="shared" si="31"/>
        <v>1430839.5910626659</v>
      </c>
      <c r="C139" s="36">
        <f t="shared" si="32"/>
        <v>1.9706401203294019</v>
      </c>
      <c r="D139" s="35">
        <f t="shared" si="33"/>
        <v>1.6386588777329125</v>
      </c>
      <c r="E139" s="35">
        <f t="shared" si="34"/>
        <v>1.3316509603548423</v>
      </c>
      <c r="F139" s="35">
        <f t="shared" si="35"/>
        <v>1.0962978861612545</v>
      </c>
      <c r="G139" s="35">
        <f t="shared" si="36"/>
        <v>0.9218422632109079</v>
      </c>
      <c r="H139" s="35">
        <f t="shared" si="37"/>
        <v>0.79104397731466225</v>
      </c>
      <c r="I139" s="35">
        <f t="shared" si="38"/>
        <v>0.69072221049250559</v>
      </c>
      <c r="J139" s="35">
        <f t="shared" si="39"/>
        <v>0.61192799519213625</v>
      </c>
      <c r="K139" s="35">
        <f t="shared" si="40"/>
        <v>0.54868261219904702</v>
      </c>
      <c r="L139" s="35">
        <f t="shared" si="41"/>
        <v>0.4969395895389585</v>
      </c>
      <c r="M139" s="35">
        <f t="shared" si="42"/>
        <v>0.4539004435087246</v>
      </c>
      <c r="N139" s="35">
        <f t="shared" si="43"/>
        <v>0.41758420669768659</v>
      </c>
    </row>
    <row r="140" spans="1:14">
      <c r="A140" s="34">
        <f t="shared" si="30"/>
        <v>228.36592626932324</v>
      </c>
      <c r="B140" s="35">
        <f t="shared" si="31"/>
        <v>1434138.0169713499</v>
      </c>
      <c r="C140" s="36">
        <f t="shared" si="32"/>
        <v>1.9610039833532125</v>
      </c>
      <c r="D140" s="35">
        <f t="shared" si="33"/>
        <v>1.6347520110572815</v>
      </c>
      <c r="E140" s="35">
        <f t="shared" si="34"/>
        <v>1.3310324009654833</v>
      </c>
      <c r="F140" s="35">
        <f t="shared" si="35"/>
        <v>1.0971136168149962</v>
      </c>
      <c r="G140" s="35">
        <f t="shared" si="36"/>
        <v>0.92321665261538088</v>
      </c>
      <c r="H140" s="35">
        <f t="shared" si="37"/>
        <v>0.79259998945557142</v>
      </c>
      <c r="I140" s="35">
        <f t="shared" si="38"/>
        <v>0.69229934990677577</v>
      </c>
      <c r="J140" s="35">
        <f t="shared" si="39"/>
        <v>0.61345896534088895</v>
      </c>
      <c r="K140" s="35">
        <f t="shared" si="40"/>
        <v>0.55014115827974142</v>
      </c>
      <c r="L140" s="35">
        <f t="shared" si="41"/>
        <v>0.49831789462905102</v>
      </c>
      <c r="M140" s="35">
        <f t="shared" si="42"/>
        <v>0.45519897918453289</v>
      </c>
      <c r="N140" s="35">
        <f t="shared" si="43"/>
        <v>0.41880703170943878</v>
      </c>
    </row>
    <row r="141" spans="1:14">
      <c r="A141" s="34">
        <f t="shared" si="30"/>
        <v>228.89236409825409</v>
      </c>
      <c r="B141" s="35">
        <f t="shared" si="31"/>
        <v>1437444.0465370356</v>
      </c>
      <c r="C141" s="36">
        <f t="shared" si="32"/>
        <v>1.9514858286160985</v>
      </c>
      <c r="D141" s="35">
        <f t="shared" si="33"/>
        <v>1.630852101380913</v>
      </c>
      <c r="E141" s="35">
        <f t="shared" si="34"/>
        <v>1.3303961338190091</v>
      </c>
      <c r="F141" s="35">
        <f t="shared" si="35"/>
        <v>1.0979150319582114</v>
      </c>
      <c r="G141" s="35">
        <f t="shared" si="36"/>
        <v>0.92458319030585745</v>
      </c>
      <c r="H141" s="35">
        <f t="shared" si="37"/>
        <v>0.79415294598565589</v>
      </c>
      <c r="I141" s="35">
        <f t="shared" si="38"/>
        <v>0.69387648183242689</v>
      </c>
      <c r="J141" s="35">
        <f t="shared" si="39"/>
        <v>0.6149917749866739</v>
      </c>
      <c r="K141" s="35">
        <f t="shared" si="40"/>
        <v>0.55160263607839144</v>
      </c>
      <c r="L141" s="35">
        <f t="shared" si="41"/>
        <v>0.4996997587740668</v>
      </c>
      <c r="M141" s="35">
        <f t="shared" si="42"/>
        <v>0.45650141473108086</v>
      </c>
      <c r="N141" s="35">
        <f t="shared" si="43"/>
        <v>0.42003391977537441</v>
      </c>
    </row>
    <row r="142" spans="1:14">
      <c r="A142" s="34">
        <f t="shared" si="30"/>
        <v>229.42001549171385</v>
      </c>
      <c r="B142" s="35">
        <f t="shared" si="31"/>
        <v>1440757.697287963</v>
      </c>
      <c r="C142" s="36">
        <f t="shared" si="32"/>
        <v>1.9420839327625503</v>
      </c>
      <c r="D142" s="35">
        <f t="shared" si="33"/>
        <v>1.6269597025557603</v>
      </c>
      <c r="E142" s="35">
        <f t="shared" si="34"/>
        <v>1.3297425068636071</v>
      </c>
      <c r="F142" s="35">
        <f t="shared" si="35"/>
        <v>1.0987022091005048</v>
      </c>
      <c r="G142" s="35">
        <f t="shared" si="36"/>
        <v>0.92594185988798039</v>
      </c>
      <c r="H142" s="35">
        <f t="shared" si="37"/>
        <v>0.79570281456508052</v>
      </c>
      <c r="I142" s="35">
        <f t="shared" si="38"/>
        <v>0.69545358147582514</v>
      </c>
      <c r="J142" s="35">
        <f t="shared" si="39"/>
        <v>0.61652641121116214</v>
      </c>
      <c r="K142" s="35">
        <f t="shared" si="40"/>
        <v>0.55306704328849865</v>
      </c>
      <c r="L142" s="35">
        <f t="shared" si="41"/>
        <v>0.501085187881952</v>
      </c>
      <c r="M142" s="35">
        <f t="shared" si="42"/>
        <v>0.45780776204538715</v>
      </c>
      <c r="N142" s="35">
        <f t="shared" si="43"/>
        <v>0.4212648870154016</v>
      </c>
    </row>
    <row r="143" spans="1:14">
      <c r="A143" s="34">
        <f t="shared" si="30"/>
        <v>229.94888324725767</v>
      </c>
      <c r="B143" s="35">
        <f t="shared" si="31"/>
        <v>1444078.9867927781</v>
      </c>
      <c r="C143" s="36">
        <f t="shared" si="32"/>
        <v>1.9327965936844478</v>
      </c>
      <c r="D143" s="35">
        <f t="shared" si="33"/>
        <v>1.6230753480326843</v>
      </c>
      <c r="E143" s="35">
        <f t="shared" si="34"/>
        <v>1.3290718653760671</v>
      </c>
      <c r="F143" s="35">
        <f t="shared" si="35"/>
        <v>1.0994752268434242</v>
      </c>
      <c r="G143" s="35">
        <f t="shared" si="36"/>
        <v>0.92729264560912128</v>
      </c>
      <c r="H143" s="35">
        <f t="shared" si="37"/>
        <v>0.79724956293515203</v>
      </c>
      <c r="I143" s="35">
        <f t="shared" si="38"/>
        <v>0.69703062388993098</v>
      </c>
      <c r="J143" s="35">
        <f t="shared" si="39"/>
        <v>0.61806286090291862</v>
      </c>
      <c r="K143" s="35">
        <f t="shared" si="40"/>
        <v>0.55453437745132739</v>
      </c>
      <c r="L143" s="35">
        <f t="shared" si="41"/>
        <v>0.50247418777276787</v>
      </c>
      <c r="M143" s="35">
        <f t="shared" si="42"/>
        <v>0.4591180330005884</v>
      </c>
      <c r="N143" s="35">
        <f t="shared" si="43"/>
        <v>0.42249994958086279</v>
      </c>
    </row>
    <row r="144" spans="1:14">
      <c r="A144" s="34">
        <f t="shared" si="30"/>
        <v>230.47897016888973</v>
      </c>
      <c r="B144" s="35">
        <f t="shared" si="31"/>
        <v>1447407.9326606274</v>
      </c>
      <c r="C144" s="36">
        <f t="shared" si="32"/>
        <v>1.9236221307869297</v>
      </c>
      <c r="D144" s="35">
        <f t="shared" si="33"/>
        <v>1.6191995513458397</v>
      </c>
      <c r="E144" s="35">
        <f t="shared" si="34"/>
        <v>1.3283845518882909</v>
      </c>
      <c r="F144" s="35">
        <f t="shared" si="35"/>
        <v>1.1002341648469436</v>
      </c>
      <c r="G144" s="35">
        <f t="shared" si="36"/>
        <v>0.92863553235628593</v>
      </c>
      <c r="H144" s="35">
        <f t="shared" si="37"/>
        <v>0.79879315892015723</v>
      </c>
      <c r="I144" s="35">
        <f t="shared" si="38"/>
        <v>0.69860758397411005</v>
      </c>
      <c r="J144" s="35">
        <f t="shared" si="39"/>
        <v>0.61960111075558422</v>
      </c>
      <c r="K144" s="35">
        <f t="shared" si="40"/>
        <v>0.55600463595356786</v>
      </c>
      <c r="L144" s="35">
        <f t="shared" si="41"/>
        <v>0.50386676417654741</v>
      </c>
      <c r="M144" s="35">
        <f t="shared" si="42"/>
        <v>0.46043223944431994</v>
      </c>
      <c r="N144" s="35">
        <f t="shared" si="43"/>
        <v>0.42373912365353961</v>
      </c>
    </row>
    <row r="145" spans="1:14">
      <c r="A145" s="34">
        <f t="shared" si="30"/>
        <v>231.01027906707816</v>
      </c>
      <c r="B145" s="35">
        <f t="shared" si="31"/>
        <v>1450744.5525412508</v>
      </c>
      <c r="C145" s="36">
        <f t="shared" si="32"/>
        <v>1.9145588852044961</v>
      </c>
      <c r="D145" s="35">
        <f t="shared" si="33"/>
        <v>1.6153328065927177</v>
      </c>
      <c r="E145" s="35">
        <f t="shared" si="34"/>
        <v>1.3276809061175614</v>
      </c>
      <c r="F145" s="35">
        <f t="shared" si="35"/>
        <v>1.1009791037960646</v>
      </c>
      <c r="G145" s="35">
        <f t="shared" si="36"/>
        <v>0.92997050565389239</v>
      </c>
      <c r="H145" s="35">
        <f t="shared" si="37"/>
        <v>0.80033357042919184</v>
      </c>
      <c r="I145" s="35">
        <f t="shared" si="38"/>
        <v>0.70018443647395467</v>
      </c>
      <c r="J145" s="35">
        <f t="shared" si="39"/>
        <v>0.62114114726605318</v>
      </c>
      <c r="K145" s="35">
        <f t="shared" si="40"/>
        <v>0.55747781602497248</v>
      </c>
      <c r="L145" s="35">
        <f t="shared" si="41"/>
        <v>0.5052629227311185</v>
      </c>
      <c r="M145" s="35">
        <f t="shared" si="42"/>
        <v>0.46175039319706412</v>
      </c>
      <c r="N145" s="35">
        <f t="shared" si="43"/>
        <v>0.42498242544462866</v>
      </c>
    </row>
    <row r="146" spans="1:14">
      <c r="A146" s="34">
        <f t="shared" si="30"/>
        <v>231.5428127587698</v>
      </c>
      <c r="B146" s="35">
        <f t="shared" si="31"/>
        <v>1454088.8641250744</v>
      </c>
      <c r="C146" s="36">
        <f t="shared" si="32"/>
        <v>1.9056052199711728</v>
      </c>
      <c r="D146" s="35">
        <f t="shared" si="33"/>
        <v>1.6114755889094272</v>
      </c>
      <c r="E146" s="35">
        <f t="shared" si="34"/>
        <v>1.3269612649005038</v>
      </c>
      <c r="F146" s="35">
        <f t="shared" si="35"/>
        <v>1.1017101253675536</v>
      </c>
      <c r="G146" s="35">
        <f t="shared" si="36"/>
        <v>0.93129755166142292</v>
      </c>
      <c r="H146" s="35">
        <f t="shared" si="37"/>
        <v>0.80187076545797831</v>
      </c>
      <c r="I146" s="35">
        <f t="shared" si="38"/>
        <v>0.70176115598111544</v>
      </c>
      <c r="J146" s="35">
        <f t="shared" si="39"/>
        <v>0.62268295673263896</v>
      </c>
      <c r="K146" s="35">
        <f t="shared" si="40"/>
        <v>0.55895391473596656</v>
      </c>
      <c r="L146" s="35">
        <f t="shared" si="41"/>
        <v>0.50666266897989198</v>
      </c>
      <c r="M146" s="35">
        <f t="shared" si="42"/>
        <v>0.46307250605046135</v>
      </c>
      <c r="N146" s="35">
        <f t="shared" si="43"/>
        <v>0.42622987119368649</v>
      </c>
    </row>
    <row r="147" spans="1:14">
      <c r="A147" s="34">
        <f t="shared" si="30"/>
        <v>232.07657406740529</v>
      </c>
      <c r="B147" s="35">
        <f t="shared" si="31"/>
        <v>1457440.8851433052</v>
      </c>
      <c r="C147" s="36">
        <f t="shared" si="32"/>
        <v>1.8967595201483347</v>
      </c>
      <c r="D147" s="35">
        <f t="shared" si="33"/>
        <v>1.6076283549408399</v>
      </c>
      <c r="E147" s="35">
        <f t="shared" si="34"/>
        <v>1.3262259621306647</v>
      </c>
      <c r="F147" s="35">
        <f t="shared" si="35"/>
        <v>1.1024273121968293</v>
      </c>
      <c r="G147" s="35">
        <f t="shared" si="36"/>
        <v>0.93261665717095421</v>
      </c>
      <c r="H147" s="35">
        <f t="shared" si="37"/>
        <v>0.80340471209067432</v>
      </c>
      <c r="I147" s="35">
        <f t="shared" si="38"/>
        <v>0.70333771693314751</v>
      </c>
      <c r="J147" s="35">
        <f t="shared" si="39"/>
        <v>0.62422652525323674</v>
      </c>
      <c r="K147" s="35">
        <f t="shared" si="40"/>
        <v>0.560432928995234</v>
      </c>
      <c r="L147" s="35">
        <f t="shared" si="41"/>
        <v>0.50806600836961535</v>
      </c>
      <c r="M147" s="35">
        <f t="shared" si="42"/>
        <v>0.46439858976558918</v>
      </c>
      <c r="N147" s="35">
        <f t="shared" si="43"/>
        <v>0.4274814771675457</v>
      </c>
    </row>
    <row r="148" spans="1:14">
      <c r="A148" s="34">
        <f t="shared" si="30"/>
        <v>232.61156582293395</v>
      </c>
      <c r="B148" s="35">
        <f t="shared" si="31"/>
        <v>1460800.6333680253</v>
      </c>
      <c r="C148" s="36">
        <f t="shared" si="32"/>
        <v>1.8880201929135467</v>
      </c>
      <c r="D148" s="35">
        <f t="shared" si="33"/>
        <v>1.6037915433052683</v>
      </c>
      <c r="E148" s="35">
        <f t="shared" si="34"/>
        <v>1.3254753286996539</v>
      </c>
      <c r="F148" s="35">
        <f t="shared" si="35"/>
        <v>1.1031307478450141</v>
      </c>
      <c r="G148" s="35">
        <f t="shared" si="36"/>
        <v>0.93392780960456567</v>
      </c>
      <c r="H148" s="35">
        <f t="shared" si="37"/>
        <v>0.80493537850167085</v>
      </c>
      <c r="I148" s="35">
        <f t="shared" si="38"/>
        <v>0.70491409361336699</v>
      </c>
      <c r="J148" s="35">
        <f t="shared" si="39"/>
        <v>0.62577183872347764</v>
      </c>
      <c r="K148" s="35">
        <f t="shared" si="40"/>
        <v>0.5619148555472756</v>
      </c>
      <c r="L148" s="35">
        <f t="shared" si="41"/>
        <v>0.50947294624809258</v>
      </c>
      <c r="M148" s="35">
        <f t="shared" si="42"/>
        <v>0.46572865607120434</v>
      </c>
      <c r="N148" s="35">
        <f t="shared" si="43"/>
        <v>0.42873725965919918</v>
      </c>
    </row>
    <row r="149" spans="1:14">
      <c r="A149" s="34">
        <f t="shared" si="30"/>
        <v>233.14779086182884</v>
      </c>
      <c r="B149" s="35">
        <f t="shared" si="31"/>
        <v>1464168.1266122852</v>
      </c>
      <c r="C149" s="36">
        <f t="shared" si="32"/>
        <v>1.8793856676135576</v>
      </c>
      <c r="D149" s="35">
        <f t="shared" si="33"/>
        <v>1.5999655750533581</v>
      </c>
      <c r="E149" s="35">
        <f t="shared" si="34"/>
        <v>1.3247096924417656</v>
      </c>
      <c r="F149" s="35">
        <f t="shared" si="35"/>
        <v>1.1038205167661637</v>
      </c>
      <c r="G149" s="35">
        <f t="shared" si="36"/>
        <v>0.93523099701162704</v>
      </c>
      <c r="H149" s="35">
        <f t="shared" si="37"/>
        <v>0.80646273295738014</v>
      </c>
      <c r="I149" s="35">
        <f t="shared" si="38"/>
        <v>0.70649026015071836</v>
      </c>
      <c r="J149" s="35">
        <f t="shared" si="39"/>
        <v>0.6273188828348748</v>
      </c>
      <c r="K149" s="35">
        <f t="shared" si="40"/>
        <v>0.56339969096994258</v>
      </c>
      <c r="L149" s="35">
        <f t="shared" si="41"/>
        <v>0.51088348786186599</v>
      </c>
      <c r="M149" s="35">
        <f t="shared" si="42"/>
        <v>0.4670627166619481</v>
      </c>
      <c r="N149" s="35">
        <f t="shared" si="43"/>
        <v>0.42999723498665293</v>
      </c>
    </row>
    <row r="150" spans="1:14">
      <c r="A150" s="34">
        <f t="shared" si="30"/>
        <v>233.68525202710171</v>
      </c>
      <c r="B150" s="35">
        <f t="shared" si="31"/>
        <v>1467543.3827301988</v>
      </c>
      <c r="C150" s="36">
        <f t="shared" si="32"/>
        <v>1.8708543957843518</v>
      </c>
      <c r="D150" s="35">
        <f t="shared" si="33"/>
        <v>1.5961508541209262</v>
      </c>
      <c r="E150" s="35">
        <f t="shared" si="34"/>
        <v>1.3239293780820143</v>
      </c>
      <c r="F150" s="35">
        <f t="shared" si="35"/>
        <v>1.1044967042746929</v>
      </c>
      <c r="G150" s="35">
        <f t="shared" si="36"/>
        <v>0.93652620806596965</v>
      </c>
      <c r="H150" s="35">
        <f t="shared" si="37"/>
        <v>0.80798674381801228</v>
      </c>
      <c r="I150" s="35">
        <f t="shared" si="38"/>
        <v>0.70806619051965758</v>
      </c>
      <c r="J150" s="35">
        <f t="shared" si="39"/>
        <v>0.62886764307296472</v>
      </c>
      <c r="K150" s="35">
        <f t="shared" si="40"/>
        <v>0.56488743167194344</v>
      </c>
      <c r="L150" s="35">
        <f t="shared" si="41"/>
        <v>0.51229763835386588</v>
      </c>
      <c r="M150" s="35">
        <f t="shared" si="42"/>
        <v>0.46840078319651668</v>
      </c>
      <c r="N150" s="35">
        <f t="shared" si="43"/>
        <v>0.43126141949174729</v>
      </c>
    </row>
    <row r="151" spans="1:14">
      <c r="A151" s="34">
        <f t="shared" si="30"/>
        <v>234.22395216831816</v>
      </c>
      <c r="B151" s="35">
        <f t="shared" si="31"/>
        <v>1470926.419617038</v>
      </c>
      <c r="C151" s="36">
        <f t="shared" si="32"/>
        <v>1.862424851140998</v>
      </c>
      <c r="D151" s="35">
        <f t="shared" si="33"/>
        <v>1.5923477677754907</v>
      </c>
      <c r="E151" s="35">
        <f t="shared" si="34"/>
        <v>1.3231347071875164</v>
      </c>
      <c r="F151" s="35">
        <f t="shared" si="35"/>
        <v>1.1051593965130047</v>
      </c>
      <c r="G151" s="35">
        <f t="shared" si="36"/>
        <v>0.93781343206294143</v>
      </c>
      <c r="H151" s="35">
        <f t="shared" si="37"/>
        <v>0.80950737953934038</v>
      </c>
      <c r="I151" s="35">
        <f t="shared" si="38"/>
        <v>0.70964185854004413</v>
      </c>
      <c r="J151" s="35">
        <f t="shared" si="39"/>
        <v>0.63041810471544113</v>
      </c>
      <c r="K151" s="35">
        <f t="shared" si="40"/>
        <v>0.56637807389032391</v>
      </c>
      <c r="L151" s="35">
        <f t="shared" si="41"/>
        <v>0.51371540276101901</v>
      </c>
      <c r="M151" s="35">
        <f t="shared" si="42"/>
        <v>0.46974286729579223</v>
      </c>
      <c r="N151" s="35">
        <f t="shared" si="43"/>
        <v>0.43252982953894431</v>
      </c>
    </row>
    <row r="152" spans="1:14">
      <c r="A152" s="34">
        <f t="shared" si="30"/>
        <v>234.7638941416127</v>
      </c>
      <c r="B152" s="35">
        <f t="shared" si="31"/>
        <v>1474317.2552093277</v>
      </c>
      <c r="C152" s="36">
        <f t="shared" si="32"/>
        <v>1.8540955295398158</v>
      </c>
      <c r="D152" s="35">
        <f t="shared" si="33"/>
        <v>1.5885566870562737</v>
      </c>
      <c r="E152" s="35">
        <f t="shared" si="34"/>
        <v>1.3223259981221309</v>
      </c>
      <c r="F152" s="35">
        <f t="shared" si="35"/>
        <v>1.1058086804193408</v>
      </c>
      <c r="G152" s="35">
        <f t="shared" si="36"/>
        <v>0.93909265891634752</v>
      </c>
      <c r="H152" s="35">
        <f t="shared" si="37"/>
        <v>0.81102460867445647</v>
      </c>
      <c r="I152" s="35">
        <f t="shared" si="38"/>
        <v>0.71121723787704871</v>
      </c>
      <c r="J152" s="35">
        <f t="shared" si="39"/>
        <v>0.63197025283028307</v>
      </c>
      <c r="K152" s="35">
        <f t="shared" si="40"/>
        <v>0.56787161368792127</v>
      </c>
      <c r="L152" s="35">
        <f t="shared" si="41"/>
        <v>0.51513678601182622</v>
      </c>
      <c r="M152" s="35">
        <f t="shared" si="42"/>
        <v>0.47108898054093751</v>
      </c>
      <c r="N152" s="35">
        <f t="shared" si="43"/>
        <v>0.43380248151408279</v>
      </c>
    </row>
    <row r="153" spans="1:14">
      <c r="A153" s="34">
        <f t="shared" si="30"/>
        <v>235.30508080970392</v>
      </c>
      <c r="B153" s="35">
        <f t="shared" si="31"/>
        <v>1477715.9074849407</v>
      </c>
      <c r="C153" s="36">
        <f t="shared" si="32"/>
        <v>1.8458649489152401</v>
      </c>
      <c r="D153" s="35">
        <f t="shared" si="33"/>
        <v>1.5847779672074809</v>
      </c>
      <c r="E153" s="35">
        <f t="shared" si="34"/>
        <v>1.3215035660043037</v>
      </c>
      <c r="F153" s="35">
        <f t="shared" si="35"/>
        <v>1.1064446436958644</v>
      </c>
      <c r="G153" s="35">
        <f t="shared" si="36"/>
        <v>0.94036387915528008</v>
      </c>
      <c r="H153" s="35">
        <f t="shared" si="37"/>
        <v>0.81253839987551346</v>
      </c>
      <c r="I153" s="35">
        <f t="shared" si="38"/>
        <v>0.71279230204107202</v>
      </c>
      <c r="J153" s="35">
        <f t="shared" si="39"/>
        <v>0.63352407227387686</v>
      </c>
      <c r="K153" s="35">
        <f t="shared" si="40"/>
        <v>0.56936804695079124</v>
      </c>
      <c r="L153" s="35">
        <f t="shared" si="41"/>
        <v>0.51656179292389715</v>
      </c>
      <c r="M153" s="35">
        <f t="shared" si="42"/>
        <v>0.47243913447145131</v>
      </c>
      <c r="N153" s="35">
        <f t="shared" si="43"/>
        <v>0.43507939182309835</v>
      </c>
    </row>
    <row r="154" spans="1:14">
      <c r="A154" s="34">
        <f t="shared" si="30"/>
        <v>235.8475150419097</v>
      </c>
      <c r="B154" s="35">
        <f t="shared" si="31"/>
        <v>1481122.3944631929</v>
      </c>
      <c r="C154" s="36">
        <f t="shared" si="32"/>
        <v>1.8377316491935689</v>
      </c>
      <c r="D154" s="35">
        <f t="shared" si="33"/>
        <v>1.5810119481046889</v>
      </c>
      <c r="E154" s="35">
        <f t="shared" si="34"/>
        <v>1.3206677226680226</v>
      </c>
      <c r="F154" s="35">
        <f t="shared" si="35"/>
        <v>1.107067374776987</v>
      </c>
      <c r="G154" s="35">
        <f t="shared" si="36"/>
        <v>0.94162708392083572</v>
      </c>
      <c r="H154" s="35">
        <f t="shared" si="37"/>
        <v>0.81404872189545741</v>
      </c>
      <c r="I154" s="35">
        <f t="shared" si="38"/>
        <v>0.71436702438767796</v>
      </c>
      <c r="J154" s="35">
        <f t="shared" si="39"/>
        <v>0.63507954768913155</v>
      </c>
      <c r="K154" s="35">
        <f t="shared" si="40"/>
        <v>0.57086736938560911</v>
      </c>
      <c r="L154" s="35">
        <f t="shared" si="41"/>
        <v>0.51799042820145114</v>
      </c>
      <c r="M154" s="35">
        <f t="shared" si="42"/>
        <v>0.47379334058318395</v>
      </c>
      <c r="N154" s="35">
        <f t="shared" si="43"/>
        <v>0.43636057689070795</v>
      </c>
    </row>
    <row r="155" spans="1:14">
      <c r="A155" s="34">
        <f t="shared" si="30"/>
        <v>236.39119971416233</v>
      </c>
      <c r="B155" s="35">
        <f t="shared" si="31"/>
        <v>1484536.7342049393</v>
      </c>
      <c r="C155" s="36">
        <f t="shared" si="32"/>
        <v>1.8296941921856504</v>
      </c>
      <c r="D155" s="35">
        <f t="shared" si="33"/>
        <v>1.577258954674186</v>
      </c>
      <c r="E155" s="35">
        <f t="shared" si="34"/>
        <v>1.3198187766268181</v>
      </c>
      <c r="F155" s="35">
        <f t="shared" si="35"/>
        <v>1.1076769627979524</v>
      </c>
      <c r="G155" s="35">
        <f t="shared" si="36"/>
        <v>0.94288226496272853</v>
      </c>
      <c r="H155" s="35">
        <f t="shared" si="37"/>
        <v>0.81555554358974691</v>
      </c>
      <c r="I155" s="35">
        <f t="shared" si="38"/>
        <v>0.71594137811753888</v>
      </c>
      <c r="J155" s="35">
        <f t="shared" si="39"/>
        <v>0.63663666350359005</v>
      </c>
      <c r="K155" s="35">
        <f t="shared" si="40"/>
        <v>0.57236957651704312</v>
      </c>
      <c r="L155" s="35">
        <f t="shared" si="41"/>
        <v>0.51942269643277839</v>
      </c>
      <c r="M155" s="35">
        <f t="shared" si="42"/>
        <v>0.47515161032631426</v>
      </c>
      <c r="N155" s="35">
        <f t="shared" si="43"/>
        <v>0.43764605315906063</v>
      </c>
    </row>
    <row r="156" spans="1:14">
      <c r="A156" s="34">
        <f t="shared" si="30"/>
        <v>236.9361377090238</v>
      </c>
      <c r="B156" s="35">
        <f t="shared" si="31"/>
        <v>1487958.9448126694</v>
      </c>
      <c r="C156" s="36">
        <f t="shared" si="32"/>
        <v>1.8217511614604225</v>
      </c>
      <c r="D156" s="35">
        <f t="shared" si="33"/>
        <v>1.5735192973051495</v>
      </c>
      <c r="E156" s="35">
        <f t="shared" si="34"/>
        <v>1.3189570330407334</v>
      </c>
      <c r="F156" s="35">
        <f t="shared" si="35"/>
        <v>1.1082734975636872</v>
      </c>
      <c r="G156" s="35">
        <f t="shared" si="36"/>
        <v>0.94412941463579403</v>
      </c>
      <c r="H156" s="35">
        <f t="shared" si="37"/>
        <v>0.81705883391806045</v>
      </c>
      <c r="I156" s="35">
        <f t="shared" si="38"/>
        <v>0.71751533627639685</v>
      </c>
      <c r="J156" s="35">
        <f t="shared" si="39"/>
        <v>0.63819540392753404</v>
      </c>
      <c r="K156" s="35">
        <f t="shared" si="40"/>
        <v>0.57387466368510076</v>
      </c>
      <c r="L156" s="35">
        <f t="shared" si="41"/>
        <v>0.52085860208766321</v>
      </c>
      <c r="M156" s="35">
        <f t="shared" si="42"/>
        <v>0.47651395510328498</v>
      </c>
      <c r="N156" s="35">
        <f t="shared" si="43"/>
        <v>0.43893583708634981</v>
      </c>
    </row>
    <row r="157" spans="1:14">
      <c r="A157" s="34">
        <f t="shared" si="30"/>
        <v>237.48233191570111</v>
      </c>
      <c r="B157" s="35">
        <f t="shared" si="31"/>
        <v>1491389.044430603</v>
      </c>
      <c r="C157" s="36">
        <f t="shared" si="32"/>
        <v>1.813901162201067</v>
      </c>
      <c r="D157" s="35">
        <f t="shared" si="33"/>
        <v>1.5697932722545449</v>
      </c>
      <c r="E157" s="35">
        <f t="shared" si="34"/>
        <v>1.3180827936861823</v>
      </c>
      <c r="F157" s="35">
        <f t="shared" si="35"/>
        <v>1.1088570695179314</v>
      </c>
      <c r="G157" s="35">
        <f t="shared" si="36"/>
        <v>0.94536852589639131</v>
      </c>
      <c r="H157" s="35">
        <f t="shared" si="37"/>
        <v>0.81855856194599219</v>
      </c>
      <c r="I157" s="35">
        <f t="shared" si="38"/>
        <v>0.71908887175503577</v>
      </c>
      <c r="J157" s="35">
        <f t="shared" si="39"/>
        <v>0.63975575295208398</v>
      </c>
      <c r="K157" s="35">
        <f t="shared" si="40"/>
        <v>0.57538262604245027</v>
      </c>
      <c r="L157" s="35">
        <f t="shared" si="41"/>
        <v>0.52229814951476794</v>
      </c>
      <c r="M157" s="35">
        <f t="shared" si="42"/>
        <v>0.47788038626669743</v>
      </c>
      <c r="N157" s="35">
        <f t="shared" si="43"/>
        <v>0.44022994514539049</v>
      </c>
    </row>
    <row r="158" spans="1:14">
      <c r="A158" s="34">
        <f t="shared" si="30"/>
        <v>238.02978523006158</v>
      </c>
      <c r="B158" s="35">
        <f t="shared" si="31"/>
        <v>1494827.0512447867</v>
      </c>
      <c r="C158" s="36">
        <f t="shared" si="32"/>
        <v>1.8061428210454349</v>
      </c>
      <c r="D158" s="35">
        <f t="shared" si="33"/>
        <v>1.5660811620446622</v>
      </c>
      <c r="E158" s="35">
        <f t="shared" si="34"/>
        <v>1.3171963569286231</v>
      </c>
      <c r="F158" s="35">
        <f t="shared" si="35"/>
        <v>1.1094277697126567</v>
      </c>
      <c r="G158" s="35">
        <f t="shared" si="36"/>
        <v>0.94659959229870261</v>
      </c>
      <c r="H158" s="35">
        <f t="shared" si="37"/>
        <v>0.82005469684673371</v>
      </c>
      <c r="I158" s="35">
        <f t="shared" si="38"/>
        <v>0.72066195728926996</v>
      </c>
      <c r="J158" s="35">
        <f t="shared" si="39"/>
        <v>0.64131769434729413</v>
      </c>
      <c r="K158" s="35">
        <f t="shared" si="40"/>
        <v>0.57689345855171104</v>
      </c>
      <c r="L158" s="35">
        <f t="shared" si="41"/>
        <v>0.52374134293897745</v>
      </c>
      <c r="M158" s="35">
        <f t="shared" si="42"/>
        <v>0.47925091511716383</v>
      </c>
      <c r="N158" s="35">
        <f t="shared" si="43"/>
        <v>0.44152839382215631</v>
      </c>
    </row>
    <row r="159" spans="1:14">
      <c r="A159" s="34">
        <f t="shared" si="30"/>
        <v>238.57850055464817</v>
      </c>
      <c r="B159" s="35">
        <f t="shared" si="31"/>
        <v>1498272.9834831904</v>
      </c>
      <c r="C159" s="36">
        <f t="shared" si="32"/>
        <v>1.7984747859122714</v>
      </c>
      <c r="D159" s="35">
        <f t="shared" si="33"/>
        <v>1.5623832358532199</v>
      </c>
      <c r="E159" s="35">
        <f t="shared" si="34"/>
        <v>1.3162980176979699</v>
      </c>
      <c r="F159" s="35">
        <f t="shared" si="35"/>
        <v>1.1099856897777833</v>
      </c>
      <c r="G159" s="35">
        <f t="shared" si="36"/>
        <v>0.94782260799093221</v>
      </c>
      <c r="H159" s="35">
        <f t="shared" si="37"/>
        <v>0.82154720790274594</v>
      </c>
      <c r="I159" s="35">
        <f t="shared" si="38"/>
        <v>0.72223456545994569</v>
      </c>
      <c r="J159" s="35">
        <f t="shared" si="39"/>
        <v>0.64288121166024337</v>
      </c>
      <c r="K159" s="35">
        <f t="shared" si="40"/>
        <v>0.5784071559827203</v>
      </c>
      <c r="L159" s="35">
        <f t="shared" si="41"/>
        <v>0.52518818645870424</v>
      </c>
      <c r="M159" s="35">
        <f t="shared" si="42"/>
        <v>0.48062555290111802</v>
      </c>
      <c r="N159" s="35">
        <f t="shared" si="43"/>
        <v>0.44283119961428041</v>
      </c>
    </row>
    <row r="160" spans="1:14">
      <c r="A160" s="34">
        <f t="shared" si="30"/>
        <v>239.12848079869494</v>
      </c>
      <c r="B160" s="35">
        <f t="shared" si="31"/>
        <v>1501726.8594158043</v>
      </c>
      <c r="C160" s="36">
        <f t="shared" si="32"/>
        <v>1.7908957258146752</v>
      </c>
      <c r="D160" s="35">
        <f t="shared" si="33"/>
        <v>1.5586997498959894</v>
      </c>
      <c r="E160" s="35">
        <f t="shared" si="34"/>
        <v>1.3153880674666707</v>
      </c>
      <c r="F160" s="35">
        <f t="shared" si="35"/>
        <v>1.1105309218912087</v>
      </c>
      <c r="G160" s="35">
        <f t="shared" si="36"/>
        <v>0.94903756771141168</v>
      </c>
      <c r="H160" s="35">
        <f t="shared" si="37"/>
        <v>0.8230360645074144</v>
      </c>
      <c r="I160" s="35">
        <f t="shared" si="38"/>
        <v>0.72380666869295829</v>
      </c>
      <c r="J160" s="35">
        <f t="shared" si="39"/>
        <v>0.64444628821312111</v>
      </c>
      <c r="K160" s="35">
        <f t="shared" si="40"/>
        <v>0.57992371290977163</v>
      </c>
      <c r="L160" s="35">
        <f t="shared" si="41"/>
        <v>0.52663868404315306</v>
      </c>
      <c r="M160" s="35">
        <f t="shared" si="42"/>
        <v>0.48200431080858203</v>
      </c>
      <c r="N160" s="35">
        <f t="shared" si="43"/>
        <v>0.44413837902951547</v>
      </c>
    </row>
    <row r="161" spans="1:14">
      <c r="A161" s="34">
        <f t="shared" si="30"/>
        <v>239.67972887814238</v>
      </c>
      <c r="B161" s="35">
        <f t="shared" si="31"/>
        <v>1505188.6973547342</v>
      </c>
      <c r="C161" s="36">
        <f t="shared" si="32"/>
        <v>1.7834043306620984</v>
      </c>
      <c r="D161" s="35">
        <f t="shared" si="33"/>
        <v>1.5550309478018913</v>
      </c>
      <c r="E161" s="35">
        <f t="shared" si="34"/>
        <v>1.3144667942303638</v>
      </c>
      <c r="F161" s="35">
        <f t="shared" si="35"/>
        <v>1.1110635587491493</v>
      </c>
      <c r="G161" s="35">
        <f t="shared" si="36"/>
        <v>0.95024446678460395</v>
      </c>
      <c r="H161" s="35">
        <f t="shared" si="37"/>
        <v>0.82452123616669415</v>
      </c>
      <c r="I161" s="35">
        <f t="shared" si="38"/>
        <v>0.72537823925928235</v>
      </c>
      <c r="J161" s="35">
        <f t="shared" si="39"/>
        <v>0.64601290710130899</v>
      </c>
      <c r="K161" s="35">
        <f t="shared" si="40"/>
        <v>0.58144312370882389</v>
      </c>
      <c r="L161" s="35">
        <f t="shared" si="41"/>
        <v>0.52809283952954345</v>
      </c>
      <c r="M161" s="35">
        <f t="shared" si="42"/>
        <v>0.4833871999708883</v>
      </c>
      <c r="N161" s="35">
        <f t="shared" si="43"/>
        <v>0.44544994858415327</v>
      </c>
    </row>
    <row r="162" spans="1:14">
      <c r="A162" s="34">
        <f t="shared" si="30"/>
        <v>240.23224771565293</v>
      </c>
      <c r="B162" s="35">
        <f t="shared" si="31"/>
        <v>1508658.5156543003</v>
      </c>
      <c r="C162" s="36">
        <f t="shared" si="32"/>
        <v>1.7759993110521231</v>
      </c>
      <c r="D162" s="35">
        <f t="shared" si="33"/>
        <v>1.5513770609805488</v>
      </c>
      <c r="E162" s="35">
        <f t="shared" si="34"/>
        <v>1.3135344824910498</v>
      </c>
      <c r="F162" s="35">
        <f t="shared" si="35"/>
        <v>1.1115836935368117</v>
      </c>
      <c r="G162" s="35">
        <f t="shared" si="36"/>
        <v>0.95144330111701858</v>
      </c>
      <c r="H162" s="35">
        <f t="shared" si="37"/>
        <v>0.82600269250073999</v>
      </c>
      <c r="I162" s="35">
        <f t="shared" si="38"/>
        <v>0.72694924927501892</v>
      </c>
      <c r="J162" s="35">
        <f t="shared" si="39"/>
        <v>0.64758105119145937</v>
      </c>
      <c r="K162" s="35">
        <f t="shared" si="40"/>
        <v>0.58296538255468611</v>
      </c>
      <c r="L162" s="35">
        <f t="shared" si="41"/>
        <v>0.52955065662029377</v>
      </c>
      <c r="M162" s="35">
        <f t="shared" si="42"/>
        <v>0.48477423145835924</v>
      </c>
      <c r="N162" s="35">
        <f t="shared" si="43"/>
        <v>0.44676592480140426</v>
      </c>
    </row>
    <row r="163" spans="1:14">
      <c r="A163" s="34">
        <f t="shared" si="30"/>
        <v>240.78604024062648</v>
      </c>
      <c r="B163" s="35">
        <f t="shared" si="31"/>
        <v>1512136.3327111343</v>
      </c>
      <c r="C163" s="36">
        <f t="shared" si="32"/>
        <v>1.7686793980531608</v>
      </c>
      <c r="D163" s="35">
        <f t="shared" si="33"/>
        <v>1.5477383089822931</v>
      </c>
      <c r="E163" s="35">
        <f t="shared" si="34"/>
        <v>1.312591413242699</v>
      </c>
      <c r="F163" s="35">
        <f t="shared" si="35"/>
        <v>1.1120914198993999</v>
      </c>
      <c r="G163" s="35">
        <f t="shared" si="36"/>
        <v>0.95263406719303623</v>
      </c>
      <c r="H163" s="35">
        <f t="shared" si="37"/>
        <v>0.82748040324552463</v>
      </c>
      <c r="I163" s="35">
        <f t="shared" si="38"/>
        <v>0.72851967070145596</v>
      </c>
      <c r="J163" s="35">
        <f t="shared" si="39"/>
        <v>0.64915070311957035</v>
      </c>
      <c r="K163" s="35">
        <f t="shared" si="40"/>
        <v>0.58449048341817234</v>
      </c>
      <c r="L163" s="35">
        <f t="shared" si="41"/>
        <v>0.53101213888016063</v>
      </c>
      <c r="M163" s="35">
        <f t="shared" si="42"/>
        <v>0.48616541627793924</v>
      </c>
      <c r="N163" s="35">
        <f t="shared" si="43"/>
        <v>0.44808632420973532</v>
      </c>
    </row>
    <row r="164" spans="1:14">
      <c r="A164" s="34">
        <f t="shared" si="30"/>
        <v>241.34110938921583</v>
      </c>
      <c r="B164" s="35">
        <f t="shared" si="31"/>
        <v>1515622.1669642755</v>
      </c>
      <c r="C164" s="36">
        <f t="shared" si="32"/>
        <v>1.7614433429791121</v>
      </c>
      <c r="D164" s="35">
        <f t="shared" si="33"/>
        <v>1.5441148998506096</v>
      </c>
      <c r="E164" s="35">
        <f t="shared" si="34"/>
        <v>1.3116378639592146</v>
      </c>
      <c r="F164" s="35">
        <f t="shared" si="35"/>
        <v>1.1125868319134609</v>
      </c>
      <c r="G164" s="35">
        <f t="shared" si="36"/>
        <v>0.9538167620706407</v>
      </c>
      <c r="H164" s="35">
        <f t="shared" si="37"/>
        <v>0.82895433825444198</v>
      </c>
      <c r="I164" s="35">
        <f t="shared" si="38"/>
        <v>0.73008947534514601</v>
      </c>
      <c r="J164" s="35">
        <f t="shared" si="39"/>
        <v>0.65072184528905597</v>
      </c>
      <c r="K164" s="35">
        <f t="shared" si="40"/>
        <v>0.58601842006323002</v>
      </c>
      <c r="L164" s="35">
        <f t="shared" si="41"/>
        <v>0.5324772897333383</v>
      </c>
      <c r="M164" s="35">
        <f t="shared" si="42"/>
        <v>0.48756076537078202</v>
      </c>
      <c r="N164" s="35">
        <f t="shared" si="43"/>
        <v>0.44941116334116393</v>
      </c>
    </row>
    <row r="165" spans="1:14">
      <c r="A165" s="34">
        <f t="shared" si="30"/>
        <v>241.89745810434238</v>
      </c>
      <c r="B165" s="35">
        <f t="shared" si="31"/>
        <v>1519116.0368952702</v>
      </c>
      <c r="C165" s="36">
        <f t="shared" si="32"/>
        <v>1.754289917156977</v>
      </c>
      <c r="D165" s="35">
        <f t="shared" si="33"/>
        <v>1.5405070304670558</v>
      </c>
      <c r="E165" s="35">
        <f t="shared" si="34"/>
        <v>1.3106741085846851</v>
      </c>
      <c r="F165" s="35">
        <f t="shared" si="35"/>
        <v>1.1130700240585838</v>
      </c>
      <c r="G165" s="35">
        <f t="shared" si="36"/>
        <v>0.9549913833770669</v>
      </c>
      <c r="H165" s="35">
        <f t="shared" si="37"/>
        <v>0.83042446749989574</v>
      </c>
      <c r="I165" s="35">
        <f t="shared" si="38"/>
        <v>0.73165863485799731</v>
      </c>
      <c r="J165" s="35">
        <f t="shared" si="39"/>
        <v>0.65229445986881507</v>
      </c>
      <c r="K165" s="35">
        <f t="shared" si="40"/>
        <v>0.58754918604403927</v>
      </c>
      <c r="L165" s="35">
        <f t="shared" si="41"/>
        <v>0.53394611246051404</v>
      </c>
      <c r="M165" s="35">
        <f t="shared" si="42"/>
        <v>0.48896028960978999</v>
      </c>
      <c r="N165" s="35">
        <f t="shared" si="43"/>
        <v>0.4507404587295093</v>
      </c>
    </row>
    <row r="166" spans="1:14">
      <c r="A166" s="34">
        <f t="shared" si="30"/>
        <v>242.45508933571165</v>
      </c>
      <c r="B166" s="35">
        <f t="shared" si="31"/>
        <v>1522617.9610282693</v>
      </c>
      <c r="C166" s="36">
        <f t="shared" si="32"/>
        <v>1.7472179116883189</v>
      </c>
      <c r="D166" s="35">
        <f t="shared" si="33"/>
        <v>1.5369148868886686</v>
      </c>
      <c r="E166" s="35">
        <f t="shared" si="34"/>
        <v>1.309700417525846</v>
      </c>
      <c r="F166" s="35">
        <f t="shared" si="35"/>
        <v>1.1135410911894557</v>
      </c>
      <c r="G166" s="35">
        <f t="shared" si="36"/>
        <v>0.95615792930436516</v>
      </c>
      <c r="H166" s="35">
        <f t="shared" si="37"/>
        <v>0.83189076107487647</v>
      </c>
      <c r="I166" s="35">
        <f t="shared" si="38"/>
        <v>0.73322712073738305</v>
      </c>
      <c r="J166" s="35">
        <f t="shared" si="39"/>
        <v>0.65386852879129742</v>
      </c>
      <c r="K166" s="35">
        <f t="shared" si="40"/>
        <v>0.58908277470208714</v>
      </c>
      <c r="L166" s="35">
        <f t="shared" si="41"/>
        <v>0.53541861019588133</v>
      </c>
      <c r="M166" s="35">
        <f t="shared" si="42"/>
        <v>0.49036399979710787</v>
      </c>
      <c r="N166" s="35">
        <f t="shared" si="43"/>
        <v>0.45207422690859994</v>
      </c>
    </row>
    <row r="167" spans="1:14">
      <c r="A167" s="34">
        <f t="shared" si="30"/>
        <v>243.01400603982887</v>
      </c>
      <c r="B167" s="35">
        <f t="shared" si="31"/>
        <v>1526127.9579301253</v>
      </c>
      <c r="C167" s="36">
        <f t="shared" si="32"/>
        <v>1.7402261372054226</v>
      </c>
      <c r="D167" s="35">
        <f t="shared" si="33"/>
        <v>1.5333386446778969</v>
      </c>
      <c r="E167" s="35">
        <f t="shared" si="34"/>
        <v>1.3087170576466824</v>
      </c>
      <c r="F167" s="35">
        <f t="shared" si="35"/>
        <v>1.114000128508279</v>
      </c>
      <c r="G167" s="35">
        <f t="shared" si="36"/>
        <v>0.95731639860488149</v>
      </c>
      <c r="H167" s="35">
        <f t="shared" si="37"/>
        <v>0.83335318919452228</v>
      </c>
      <c r="I167" s="35">
        <f t="shared" si="38"/>
        <v>0.73479490432626515</v>
      </c>
      <c r="J167" s="35">
        <f t="shared" si="39"/>
        <v>0.6554440337505657</v>
      </c>
      <c r="K167" s="35">
        <f t="shared" si="40"/>
        <v>0.59061917916321083</v>
      </c>
      <c r="L167" s="35">
        <f t="shared" si="41"/>
        <v>0.53689478592410944</v>
      </c>
      <c r="M167" s="35">
        <f t="shared" si="42"/>
        <v>0.49177190666156584</v>
      </c>
      <c r="N167" s="35">
        <f t="shared" si="43"/>
        <v>0.45341248441043436</v>
      </c>
    </row>
    <row r="168" spans="1:14">
      <c r="A168" s="34">
        <f t="shared" si="30"/>
        <v>243.5742111800148</v>
      </c>
      <c r="B168" s="35">
        <f t="shared" si="31"/>
        <v>1529646.046210493</v>
      </c>
      <c r="C168" s="36">
        <f t="shared" si="32"/>
        <v>1.7333134236229055</v>
      </c>
      <c r="D168" s="35">
        <f t="shared" si="33"/>
        <v>1.5297784692251051</v>
      </c>
      <c r="E168" s="35">
        <f t="shared" si="34"/>
        <v>1.307724292265094</v>
      </c>
      <c r="F168" s="35">
        <f t="shared" si="35"/>
        <v>1.1144472315375622</v>
      </c>
      <c r="G168" s="35">
        <f t="shared" si="36"/>
        <v>0.9584667905866584</v>
      </c>
      <c r="H168" s="35">
        <f t="shared" si="37"/>
        <v>0.83481172219766686</v>
      </c>
      <c r="I168" s="35">
        <f t="shared" si="38"/>
        <v>0.73636195681333516</v>
      </c>
      <c r="J168" s="35">
        <f t="shared" si="39"/>
        <v>0.65702095620035783</v>
      </c>
      <c r="K168" s="35">
        <f t="shared" si="40"/>
        <v>0.59215839233461609</v>
      </c>
      <c r="L168" s="35">
        <f t="shared" si="41"/>
        <v>0.53837464247726885</v>
      </c>
      <c r="M168" s="35">
        <f t="shared" si="42"/>
        <v>0.49318402085607538</v>
      </c>
      <c r="N168" s="35">
        <f t="shared" si="43"/>
        <v>0.45475524776329801</v>
      </c>
    </row>
    <row r="169" spans="1:14">
      <c r="A169" s="34">
        <f t="shared" si="30"/>
        <v>244.13570772642134</v>
      </c>
      <c r="B169" s="35">
        <f t="shared" si="31"/>
        <v>1533172.2445219262</v>
      </c>
      <c r="C169" s="36">
        <f t="shared" si="32"/>
        <v>1.726478619885528</v>
      </c>
      <c r="D169" s="35">
        <f t="shared" si="33"/>
        <v>1.5262345160637061</v>
      </c>
      <c r="E169" s="35">
        <f t="shared" si="34"/>
        <v>1.3067223811515594</v>
      </c>
      <c r="F169" s="35">
        <f t="shared" si="35"/>
        <v>1.1148824960932833</v>
      </c>
      <c r="G169" s="35">
        <f t="shared" si="36"/>
        <v>0.95960910510875796</v>
      </c>
      <c r="H169" s="35">
        <f t="shared" si="37"/>
        <v>0.83626633054836996</v>
      </c>
      <c r="I169" s="35">
        <f t="shared" si="38"/>
        <v>0.73792824923317013</v>
      </c>
      <c r="J169" s="35">
        <f t="shared" si="39"/>
        <v>0.65859927735214541</v>
      </c>
      <c r="K169" s="35">
        <f t="shared" si="40"/>
        <v>0.59370040690186521</v>
      </c>
      <c r="L169" s="35">
        <f t="shared" si="41"/>
        <v>0.53985818253171114</v>
      </c>
      <c r="M169" s="35">
        <f t="shared" si="42"/>
        <v>0.49460035295497412</v>
      </c>
      <c r="N169" s="35">
        <f t="shared" si="43"/>
        <v>0.45610253348983032</v>
      </c>
    </row>
    <row r="170" spans="1:14">
      <c r="A170" s="34">
        <f t="shared" si="30"/>
        <v>244.69849865604726</v>
      </c>
      <c r="B170" s="35">
        <f t="shared" si="31"/>
        <v>1536706.5715599768</v>
      </c>
      <c r="C170" s="36">
        <f t="shared" si="32"/>
        <v>1.7197205937128333</v>
      </c>
      <c r="D170" s="35">
        <f t="shared" si="33"/>
        <v>1.5227069311779731</v>
      </c>
      <c r="E170" s="35">
        <f t="shared" si="34"/>
        <v>1.3057115805297221</v>
      </c>
      <c r="F170" s="35">
        <f t="shared" si="35"/>
        <v>1.1153060182584362</v>
      </c>
      <c r="G170" s="35">
        <f t="shared" si="36"/>
        <v>0.96074334257651195</v>
      </c>
      <c r="H170" s="35">
        <f t="shared" si="37"/>
        <v>0.8377169848374374</v>
      </c>
      <c r="I170" s="35">
        <f t="shared" si="38"/>
        <v>0.73949375246640758</v>
      </c>
      <c r="J170" s="35">
        <f t="shared" si="39"/>
        <v>0.66017897817319227</v>
      </c>
      <c r="K170" s="35">
        <f t="shared" si="40"/>
        <v>0.59524521532583863</v>
      </c>
      <c r="L170" s="35">
        <f t="shared" si="41"/>
        <v>0.54134540860490654</v>
      </c>
      <c r="M170" s="35">
        <f t="shared" si="42"/>
        <v>0.49602091345132099</v>
      </c>
      <c r="N170" s="35">
        <f t="shared" si="43"/>
        <v>0.45745435810504592</v>
      </c>
    </row>
    <row r="171" spans="1:14">
      <c r="A171" s="34">
        <f t="shared" si="30"/>
        <v>245.26258695275405</v>
      </c>
      <c r="B171" s="35">
        <f t="shared" si="31"/>
        <v>1540249.0460632953</v>
      </c>
      <c r="C171" s="36">
        <f t="shared" si="32"/>
        <v>1.7130382313412378</v>
      </c>
      <c r="D171" s="35">
        <f t="shared" si="33"/>
        <v>1.519195851303611</v>
      </c>
      <c r="E171" s="35">
        <f t="shared" si="34"/>
        <v>1.3046921430788292</v>
      </c>
      <c r="F171" s="35">
        <f t="shared" si="35"/>
        <v>1.1157178943569632</v>
      </c>
      <c r="G171" s="35">
        <f t="shared" si="36"/>
        <v>0.96186950393669302</v>
      </c>
      <c r="H171" s="35">
        <f t="shared" si="37"/>
        <v>0.83916365578392182</v>
      </c>
      <c r="I171" s="35">
        <f t="shared" si="38"/>
        <v>0.7410584372399357</v>
      </c>
      <c r="J171" s="35">
        <f t="shared" si="39"/>
        <v>0.66176003938461025</v>
      </c>
      <c r="K171" s="35">
        <f t="shared" si="40"/>
        <v>0.59679280983966831</v>
      </c>
      <c r="L171" s="35">
        <f t="shared" si="41"/>
        <v>0.54283632305223295</v>
      </c>
      <c r="M171" s="35">
        <f t="shared" si="42"/>
        <v>0.49744571275413918</v>
      </c>
      <c r="N171" s="35">
        <f t="shared" si="43"/>
        <v>0.45881073811430678</v>
      </c>
    </row>
    <row r="172" spans="1:14">
      <c r="A172" s="34">
        <f t="shared" si="30"/>
        <v>245.8279756072817</v>
      </c>
      <c r="B172" s="35">
        <f t="shared" si="31"/>
        <v>1543799.6868137291</v>
      </c>
      <c r="C172" s="36">
        <f t="shared" si="32"/>
        <v>1.7064304372641441</v>
      </c>
      <c r="D172" s="35">
        <f t="shared" si="33"/>
        <v>1.5157014042211545</v>
      </c>
      <c r="E172" s="35">
        <f t="shared" si="34"/>
        <v>1.3036643179379594</v>
      </c>
      <c r="F172" s="35">
        <f t="shared" si="35"/>
        <v>1.1161182209280787</v>
      </c>
      <c r="G172" s="35">
        <f t="shared" si="36"/>
        <v>0.96298759067262218</v>
      </c>
      <c r="H172" s="35">
        <f t="shared" si="37"/>
        <v>0.84060631423661247</v>
      </c>
      <c r="I172" s="35">
        <f t="shared" si="38"/>
        <v>0.74262227412710125</v>
      </c>
      <c r="J172" s="35">
        <f t="shared" si="39"/>
        <v>0.6633424414594169</v>
      </c>
      <c r="K172" s="35">
        <f t="shared" si="40"/>
        <v>0.59834318244564433</v>
      </c>
      <c r="L172" s="35">
        <f t="shared" si="41"/>
        <v>0.5443309280637223</v>
      </c>
      <c r="M172" s="35">
        <f t="shared" si="42"/>
        <v>0.49887476118560825</v>
      </c>
      <c r="N172" s="35">
        <f t="shared" si="43"/>
        <v>0.46017169001124386</v>
      </c>
    </row>
    <row r="173" spans="1:14">
      <c r="A173" s="34">
        <f t="shared" si="30"/>
        <v>246.39466761726459</v>
      </c>
      <c r="B173" s="35">
        <f t="shared" si="31"/>
        <v>1547358.5126364217</v>
      </c>
      <c r="C173" s="36">
        <f t="shared" si="32"/>
        <v>1.6998961339705774</v>
      </c>
      <c r="D173" s="35">
        <f t="shared" si="33"/>
        <v>1.5122237090422719</v>
      </c>
      <c r="E173" s="35">
        <f t="shared" si="34"/>
        <v>1.302628350711966</v>
      </c>
      <c r="F173" s="35">
        <f t="shared" si="35"/>
        <v>1.1165070947009845</v>
      </c>
      <c r="G173" s="35">
        <f t="shared" si="36"/>
        <v>0.96409760479920092</v>
      </c>
      <c r="H173" s="35">
        <f t="shared" si="37"/>
        <v>0.84204493117550627</v>
      </c>
      <c r="I173" s="35">
        <f t="shared" si="38"/>
        <v>0.74418523354793431</v>
      </c>
      <c r="J173" s="35">
        <f t="shared" si="39"/>
        <v>0.66492616462058896</v>
      </c>
      <c r="K173" s="35">
        <f t="shared" si="40"/>
        <v>0.59989632491208955</v>
      </c>
      <c r="L173" s="35">
        <f t="shared" si="41"/>
        <v>0.54582922566075764</v>
      </c>
      <c r="M173" s="35">
        <f t="shared" si="42"/>
        <v>0.50030806897820124</v>
      </c>
      <c r="N173" s="35">
        <f t="shared" si="43"/>
        <v>0.46153723027562771</v>
      </c>
    </row>
    <row r="174" spans="1:14">
      <c r="A174" s="34">
        <f t="shared" si="30"/>
        <v>246.96266598724733</v>
      </c>
      <c r="B174" s="35">
        <f t="shared" si="31"/>
        <v>1550925.5423999133</v>
      </c>
      <c r="C174" s="36">
        <f t="shared" si="32"/>
        <v>1.6934342616828348</v>
      </c>
      <c r="D174" s="35">
        <f t="shared" si="33"/>
        <v>1.5087628764890701</v>
      </c>
      <c r="E174" s="35">
        <f t="shared" si="34"/>
        <v>1.301584483479074</v>
      </c>
      <c r="F174" s="35">
        <f t="shared" si="35"/>
        <v>1.1168846125699929</v>
      </c>
      <c r="G174" s="35">
        <f t="shared" si="36"/>
        <v>0.96519954885788184</v>
      </c>
      <c r="H174" s="35">
        <f t="shared" si="37"/>
        <v>0.84347947771326526</v>
      </c>
      <c r="I174" s="35">
        <f t="shared" si="38"/>
        <v>0.74574728576939264</v>
      </c>
      <c r="J174" s="35">
        <f t="shared" si="39"/>
        <v>0.66651118883912042</v>
      </c>
      <c r="K174" s="35">
        <f t="shared" si="40"/>
        <v>0.60145222877021198</v>
      </c>
      <c r="L174" s="35">
        <f t="shared" si="41"/>
        <v>0.54733121769272575</v>
      </c>
      <c r="M174" s="35">
        <f t="shared" si="42"/>
        <v>0.50174564627176987</v>
      </c>
      <c r="N174" s="35">
        <f t="shared" si="43"/>
        <v>0.46290737537118826</v>
      </c>
    </row>
    <row r="175" spans="1:14">
      <c r="A175" s="34">
        <f t="shared" si="30"/>
        <v>247.53197372870073</v>
      </c>
      <c r="B175" s="35">
        <f t="shared" si="31"/>
        <v>1554500.7950162406</v>
      </c>
      <c r="C175" s="36">
        <f t="shared" si="32"/>
        <v>1.6870437780935665</v>
      </c>
      <c r="D175" s="35">
        <f t="shared" si="33"/>
        <v>1.5053190091664714</v>
      </c>
      <c r="E175" s="35">
        <f t="shared" si="34"/>
        <v>1.3005329548000579</v>
      </c>
      <c r="F175" s="35">
        <f t="shared" si="35"/>
        <v>1.1172508715700409</v>
      </c>
      <c r="G175" s="35">
        <f t="shared" si="36"/>
        <v>0.96629342591157219</v>
      </c>
      <c r="H175" s="35">
        <f t="shared" si="37"/>
        <v>0.84490992509665819</v>
      </c>
      <c r="I175" s="35">
        <f t="shared" si="38"/>
        <v>0.74730840090562023</v>
      </c>
      <c r="J175" s="35">
        <f t="shared" si="39"/>
        <v>0.66809749383207584</v>
      </c>
      <c r="K175" s="35">
        <f t="shared" si="40"/>
        <v>0.60301088531092484</v>
      </c>
      <c r="L175" s="35">
        <f t="shared" si="41"/>
        <v>0.54883690583362077</v>
      </c>
      <c r="M175" s="35">
        <f t="shared" si="42"/>
        <v>0.50318750311057403</v>
      </c>
      <c r="N175" s="35">
        <f t="shared" si="43"/>
        <v>0.46428214174338128</v>
      </c>
    </row>
    <row r="176" spans="1:14">
      <c r="A176" s="34">
        <f t="shared" si="30"/>
        <v>248.10259386003779</v>
      </c>
      <c r="B176" s="35">
        <f t="shared" si="31"/>
        <v>1558084.2894410372</v>
      </c>
      <c r="C176" s="36">
        <f t="shared" si="32"/>
        <v>1.6807236581027187</v>
      </c>
      <c r="D176" s="35">
        <f t="shared" si="33"/>
        <v>1.5018922018277843</v>
      </c>
      <c r="E176" s="35">
        <f t="shared" si="34"/>
        <v>1.2994739997289486</v>
      </c>
      <c r="F176" s="35">
        <f t="shared" si="35"/>
        <v>1.1176059688526212</v>
      </c>
      <c r="G176" s="35">
        <f t="shared" si="36"/>
        <v>0.9673792395394778</v>
      </c>
      <c r="H176" s="35">
        <f t="shared" si="37"/>
        <v>0.84633624470798807</v>
      </c>
      <c r="I176" s="35">
        <f t="shared" si="38"/>
        <v>0.7488685489182284</v>
      </c>
      <c r="J176" s="35">
        <f t="shared" si="39"/>
        <v>0.66968505906064957</v>
      </c>
      <c r="K176" s="35">
        <f t="shared" si="40"/>
        <v>0.60457228558164167</v>
      </c>
      <c r="L176" s="35">
        <f t="shared" si="41"/>
        <v>0.55034629157860226</v>
      </c>
      <c r="M176" s="35">
        <f t="shared" si="42"/>
        <v>0.50463364944025679</v>
      </c>
      <c r="N176" s="35">
        <f t="shared" si="43"/>
        <v>0.46566154581710179</v>
      </c>
    </row>
    <row r="177" spans="1:14">
      <c r="A177" s="34">
        <f t="shared" si="30"/>
        <v>248.6745294066296</v>
      </c>
      <c r="B177" s="35">
        <f t="shared" si="31"/>
        <v>1561676.044673634</v>
      </c>
      <c r="C177" s="36">
        <f t="shared" si="32"/>
        <v>1.6744728935546693</v>
      </c>
      <c r="D177" s="35">
        <f t="shared" si="33"/>
        <v>1.4984825416335337</v>
      </c>
      <c r="E177" s="35">
        <f t="shared" si="34"/>
        <v>1.298407849825191</v>
      </c>
      <c r="F177" s="35">
        <f t="shared" si="35"/>
        <v>1.1179500016621136</v>
      </c>
      <c r="G177" s="35">
        <f t="shared" si="36"/>
        <v>0.96845699383188344</v>
      </c>
      <c r="H177" s="35">
        <f t="shared" si="37"/>
        <v>0.84775840806649949</v>
      </c>
      <c r="I177" s="35">
        <f t="shared" si="38"/>
        <v>0.75042769961659117</v>
      </c>
      <c r="J177" s="35">
        <f t="shared" si="39"/>
        <v>0.67127386372822118</v>
      </c>
      <c r="K177" s="35">
        <f t="shared" si="40"/>
        <v>0.60613642038304072</v>
      </c>
      <c r="L177" s="35">
        <f t="shared" si="41"/>
        <v>0.55185937624050219</v>
      </c>
      <c r="M177" s="35">
        <f t="shared" si="42"/>
        <v>0.50608409510476238</v>
      </c>
      <c r="N177" s="35">
        <f t="shared" si="43"/>
        <v>0.46704560399434042</v>
      </c>
    </row>
    <row r="178" spans="1:14">
      <c r="A178" s="34">
        <f t="shared" si="30"/>
        <v>249.24778340082153</v>
      </c>
      <c r="B178" s="35">
        <f t="shared" si="31"/>
        <v>1565276.0797571591</v>
      </c>
      <c r="C178" s="36">
        <f t="shared" si="32"/>
        <v>1.6682904929759306</v>
      </c>
      <c r="D178" s="35">
        <f t="shared" si="33"/>
        <v>1.4950901084036861</v>
      </c>
      <c r="E178" s="35">
        <f t="shared" si="34"/>
        <v>1.2973347331672032</v>
      </c>
      <c r="F178" s="35">
        <f t="shared" si="35"/>
        <v>1.118283067312533</v>
      </c>
      <c r="G178" s="35">
        <f t="shared" si="36"/>
        <v>0.9695266933848814</v>
      </c>
      <c r="H178" s="35">
        <f t="shared" si="37"/>
        <v>0.84917638682977514</v>
      </c>
      <c r="I178" s="35">
        <f t="shared" si="38"/>
        <v>0.7519858226581615</v>
      </c>
      <c r="J178" s="35">
        <f t="shared" si="39"/>
        <v>0.67286388677841602</v>
      </c>
      <c r="K178" s="35">
        <f t="shared" si="40"/>
        <v>0.60770328026580422</v>
      </c>
      <c r="L178" s="35">
        <f t="shared" si="41"/>
        <v>0.55337616094628628</v>
      </c>
      <c r="M178" s="35">
        <f t="shared" si="42"/>
        <v>0.50753884984319686</v>
      </c>
      <c r="N178" s="35">
        <f t="shared" si="43"/>
        <v>0.46843433265178708</v>
      </c>
    </row>
    <row r="179" spans="1:14">
      <c r="A179" s="34">
        <f t="shared" si="30"/>
        <v>249.82235888194919</v>
      </c>
      <c r="B179" s="35">
        <f t="shared" si="31"/>
        <v>1568884.4137786408</v>
      </c>
      <c r="C179" s="36">
        <f t="shared" si="32"/>
        <v>1.6621754813136924</v>
      </c>
      <c r="D179" s="35">
        <f t="shared" si="33"/>
        <v>1.4917149748633409</v>
      </c>
      <c r="E179" s="35">
        <f t="shared" si="34"/>
        <v>1.2962548743672693</v>
      </c>
      <c r="F179" s="35">
        <f t="shared" si="35"/>
        <v>1.1186052631646897</v>
      </c>
      <c r="G179" s="35">
        <f t="shared" si="36"/>
        <v>0.97058834329504096</v>
      </c>
      <c r="H179" s="35">
        <f t="shared" si="37"/>
        <v>0.8505901527951133</v>
      </c>
      <c r="I179" s="35">
        <f t="shared" si="38"/>
        <v>0.75354288754880638</v>
      </c>
      <c r="J179" s="35">
        <f t="shared" si="39"/>
        <v>0.67445510689316557</v>
      </c>
      <c r="K179" s="35">
        <f t="shared" si="40"/>
        <v>0.60927285552732857</v>
      </c>
      <c r="L179" s="35">
        <f t="shared" si="41"/>
        <v>0.55489664663346461</v>
      </c>
      <c r="M179" s="35">
        <f t="shared" si="42"/>
        <v>0.50899792328663207</v>
      </c>
      <c r="N179" s="35">
        <f t="shared" si="43"/>
        <v>0.46982774813837536</v>
      </c>
    </row>
    <row r="180" spans="1:14">
      <c r="A180" s="34">
        <f t="shared" si="30"/>
        <v>250.39825889635455</v>
      </c>
      <c r="B180" s="35">
        <f t="shared" si="31"/>
        <v>1572501.0658691067</v>
      </c>
      <c r="C180" s="36">
        <f t="shared" si="32"/>
        <v>1.6561268996755059</v>
      </c>
      <c r="D180" s="35">
        <f t="shared" si="33"/>
        <v>1.488357206882019</v>
      </c>
      <c r="E180" s="35">
        <f t="shared" si="34"/>
        <v>1.2951684945877049</v>
      </c>
      <c r="F180" s="35">
        <f t="shared" si="35"/>
        <v>1.1189166866037612</v>
      </c>
      <c r="G180" s="35">
        <f t="shared" si="36"/>
        <v>0.97164194915402402</v>
      </c>
      <c r="H180" s="35">
        <f t="shared" si="37"/>
        <v>0.85199967790088871</v>
      </c>
      <c r="I180" s="35">
        <f t="shared" si="38"/>
        <v>0.75509886364315859</v>
      </c>
      <c r="J180" s="35">
        <f t="shared" si="39"/>
        <v>0.6760475024907715</v>
      </c>
      <c r="K180" s="35">
        <f t="shared" si="40"/>
        <v>0.6108451362084063</v>
      </c>
      <c r="L180" s="35">
        <f t="shared" si="41"/>
        <v>0.55642083404645182</v>
      </c>
      <c r="M180" s="35">
        <f t="shared" si="42"/>
        <v>0.51046132495484975</v>
      </c>
      <c r="N180" s="35">
        <f t="shared" si="43"/>
        <v>0.47122586677276929</v>
      </c>
    </row>
    <row r="181" spans="1:14">
      <c r="A181" s="34">
        <f t="shared" si="30"/>
        <v>250.97548649740219</v>
      </c>
      <c r="B181" s="35">
        <f t="shared" si="31"/>
        <v>1576126.0552036858</v>
      </c>
      <c r="C181" s="36">
        <f t="shared" si="32"/>
        <v>1.650143805070363</v>
      </c>
      <c r="D181" s="35">
        <f t="shared" si="33"/>
        <v>1.4850168637066488</v>
      </c>
      <c r="E181" s="35">
        <f t="shared" si="34"/>
        <v>1.2940758115582491</v>
      </c>
      <c r="F181" s="35">
        <f t="shared" si="35"/>
        <v>1.1192174350172879</v>
      </c>
      <c r="G181" s="35">
        <f t="shared" si="36"/>
        <v>0.97268751704315481</v>
      </c>
      <c r="H181" s="35">
        <f t="shared" si="37"/>
        <v>0.85340493422789954</v>
      </c>
      <c r="I181" s="35">
        <f t="shared" si="38"/>
        <v>0.75665372014499077</v>
      </c>
      <c r="J181" s="35">
        <f t="shared" si="39"/>
        <v>0.67764105172397071</v>
      </c>
      <c r="K181" s="35">
        <f t="shared" si="40"/>
        <v>0.61242011208988179</v>
      </c>
      <c r="L181" s="35">
        <f t="shared" si="41"/>
        <v>0.55794872373288096</v>
      </c>
      <c r="M181" s="35">
        <f t="shared" si="42"/>
        <v>0.51192906425302565</v>
      </c>
      <c r="N181" s="35">
        <f t="shared" si="43"/>
        <v>0.47262870484079211</v>
      </c>
    </row>
    <row r="182" spans="1:14">
      <c r="A182" s="34">
        <f t="shared" si="30"/>
        <v>251.55404474549539</v>
      </c>
      <c r="B182" s="35">
        <f t="shared" si="31"/>
        <v>1579759.4010017111</v>
      </c>
      <c r="C182" s="36">
        <f t="shared" si="32"/>
        <v>1.6442252701513855</v>
      </c>
      <c r="D182" s="35">
        <f t="shared" si="33"/>
        <v>1.4816939981883526</v>
      </c>
      <c r="E182" s="35">
        <f t="shared" si="34"/>
        <v>1.2929770395946076</v>
      </c>
      <c r="F182" s="35">
        <f t="shared" si="35"/>
        <v>1.1195076057735802</v>
      </c>
      <c r="G182" s="35">
        <f t="shared" si="36"/>
        <v>0.97372505352793659</v>
      </c>
      <c r="H182" s="35">
        <f t="shared" si="37"/>
        <v>0.85480589400069673</v>
      </c>
      <c r="I182" s="35">
        <f t="shared" si="38"/>
        <v>0.75820742610760661</v>
      </c>
      <c r="J182" s="35">
        <f t="shared" si="39"/>
        <v>0.67923573247800584</v>
      </c>
      <c r="K182" s="35">
        <f t="shared" si="40"/>
        <v>0.61399777268927869</v>
      </c>
      <c r="L182" s="35">
        <f t="shared" si="41"/>
        <v>0.55948031603986259</v>
      </c>
      <c r="M182" s="35">
        <f t="shared" si="42"/>
        <v>0.51340115046835522</v>
      </c>
      <c r="N182" s="35">
        <f t="shared" si="43"/>
        <v>0.47403627859279396</v>
      </c>
    </row>
    <row r="183" spans="1:14">
      <c r="A183" s="34">
        <f t="shared" si="30"/>
        <v>252.13393670809236</v>
      </c>
      <c r="B183" s="35">
        <f t="shared" si="31"/>
        <v>1583401.1225268201</v>
      </c>
      <c r="C183" s="36">
        <f t="shared" si="32"/>
        <v>1.6383703829603558</v>
      </c>
      <c r="D183" s="35">
        <f t="shared" si="33"/>
        <v>1.4783886570031606</v>
      </c>
      <c r="E183" s="35">
        <f t="shared" si="34"/>
        <v>1.2918723896181048</v>
      </c>
      <c r="F183" s="35">
        <f t="shared" si="35"/>
        <v>1.1197872962005486</v>
      </c>
      <c r="G183" s="35">
        <f t="shared" si="36"/>
        <v>0.97475456565252383</v>
      </c>
      <c r="H183" s="35">
        <f t="shared" si="37"/>
        <v>0.85620252958889498</v>
      </c>
      <c r="I183" s="35">
        <f t="shared" si="38"/>
        <v>0.75975995043425271</v>
      </c>
      <c r="J183" s="35">
        <f t="shared" si="39"/>
        <v>0.68083152236869693</v>
      </c>
      <c r="K183" s="35">
        <f t="shared" si="40"/>
        <v>0.61557810725739937</v>
      </c>
      <c r="L183" s="35">
        <f t="shared" si="41"/>
        <v>0.5610156111101956</v>
      </c>
      <c r="M183" s="35">
        <f t="shared" si="42"/>
        <v>0.5148775927666146</v>
      </c>
      <c r="N183" s="35">
        <f t="shared" si="43"/>
        <v>0.47544860424095725</v>
      </c>
    </row>
    <row r="184" spans="1:14">
      <c r="A184" s="34">
        <f t="shared" si="30"/>
        <v>252.71516545972258</v>
      </c>
      <c r="B184" s="35">
        <f t="shared" si="31"/>
        <v>1587051.2390870578</v>
      </c>
      <c r="C184" s="36">
        <f t="shared" si="32"/>
        <v>1.63257824667426</v>
      </c>
      <c r="D184" s="35">
        <f t="shared" si="33"/>
        <v>1.4751008808667494</v>
      </c>
      <c r="E184" s="35">
        <f t="shared" si="34"/>
        <v>1.2907620691763875</v>
      </c>
      <c r="F184" s="35">
        <f t="shared" si="35"/>
        <v>1.1200566035649517</v>
      </c>
      <c r="G184" s="35">
        <f t="shared" si="36"/>
        <v>0.97577606093415059</v>
      </c>
      <c r="H184" s="35">
        <f t="shared" si="37"/>
        <v>0.85759481350846878</v>
      </c>
      <c r="I184" s="35">
        <f t="shared" si="38"/>
        <v>0.76131126187854947</v>
      </c>
      <c r="J184" s="35">
        <f t="shared" si="39"/>
        <v>0.68242839874051853</v>
      </c>
      <c r="K184" s="35">
        <f t="shared" si="40"/>
        <v>0.61716110477489738</v>
      </c>
      <c r="L184" s="35">
        <f t="shared" si="41"/>
        <v>0.56255460887852615</v>
      </c>
      <c r="M184" s="35">
        <f t="shared" si="42"/>
        <v>0.51635840018866208</v>
      </c>
      <c r="N184" s="35">
        <f t="shared" si="43"/>
        <v>0.47686569795654166</v>
      </c>
    </row>
    <row r="185" spans="1:14">
      <c r="A185" s="34">
        <f t="shared" si="30"/>
        <v>253.29773408200305</v>
      </c>
      <c r="B185" s="35">
        <f t="shared" si="31"/>
        <v>1590709.7700349791</v>
      </c>
      <c r="C185" s="36">
        <f t="shared" si="32"/>
        <v>1.6268479793540298</v>
      </c>
      <c r="D185" s="35">
        <f t="shared" si="33"/>
        <v>1.4718307047433359</v>
      </c>
      <c r="E185" s="35">
        <f t="shared" si="34"/>
        <v>1.2896462824651251</v>
      </c>
      <c r="F185" s="35">
        <f t="shared" si="35"/>
        <v>1.1203156250520652</v>
      </c>
      <c r="G185" s="35">
        <f t="shared" si="36"/>
        <v>0.97678954735751666</v>
      </c>
      <c r="H185" s="35">
        <f t="shared" si="37"/>
        <v>0.85898271842303309</v>
      </c>
      <c r="I185" s="35">
        <f t="shared" si="38"/>
        <v>0.76286132904494364</v>
      </c>
      <c r="J185" s="35">
        <f t="shared" si="39"/>
        <v>0.68402633866468143</v>
      </c>
      <c r="K185" s="35">
        <f t="shared" si="40"/>
        <v>0.61874675394882384</v>
      </c>
      <c r="L185" s="35">
        <f t="shared" si="41"/>
        <v>0.56409730906745492</v>
      </c>
      <c r="M185" s="35">
        <f t="shared" si="42"/>
        <v>0.51784358164687538</v>
      </c>
      <c r="N185" s="35">
        <f t="shared" si="43"/>
        <v>0.47828757586706383</v>
      </c>
    </row>
    <row r="186" spans="1:14">
      <c r="A186" s="34">
        <f t="shared" si="30"/>
        <v>253.88164566365458</v>
      </c>
      <c r="B186" s="35">
        <f t="shared" si="31"/>
        <v>1594376.7347677508</v>
      </c>
      <c r="C186" s="36">
        <f t="shared" si="32"/>
        <v>1.6211787136956239</v>
      </c>
      <c r="D186" s="35">
        <f t="shared" si="33"/>
        <v>1.4685781580488224</v>
      </c>
      <c r="E186" s="35">
        <f t="shared" si="34"/>
        <v>1.2885252303506554</v>
      </c>
      <c r="F186" s="35">
        <f t="shared" si="35"/>
        <v>1.1205644577457707</v>
      </c>
      <c r="G186" s="35">
        <f t="shared" si="36"/>
        <v>0.97779503336913476</v>
      </c>
      <c r="H186" s="35">
        <f t="shared" si="37"/>
        <v>0.86036621714510408</v>
      </c>
      <c r="I186" s="35">
        <f t="shared" si="38"/>
        <v>0.76441012038917966</v>
      </c>
      <c r="J186" s="35">
        <f t="shared" si="39"/>
        <v>0.68562531893721856</v>
      </c>
      <c r="K186" s="35">
        <f t="shared" si="40"/>
        <v>0.62033504320914423</v>
      </c>
      <c r="L186" s="35">
        <f t="shared" si="41"/>
        <v>0.56564371118359169</v>
      </c>
      <c r="M186" s="35">
        <f t="shared" si="42"/>
        <v>0.51933314592152402</v>
      </c>
      <c r="N186" s="35">
        <f t="shared" si="43"/>
        <v>0.47971425405341273</v>
      </c>
    </row>
    <row r="187" spans="1:14">
      <c r="A187" s="34">
        <f t="shared" si="30"/>
        <v>254.46690330051825</v>
      </c>
      <c r="B187" s="35">
        <f t="shared" si="31"/>
        <v>1598052.1527272547</v>
      </c>
      <c r="C187" s="36">
        <f t="shared" si="32"/>
        <v>1.6155695967835857</v>
      </c>
      <c r="D187" s="35">
        <f t="shared" si="33"/>
        <v>1.4653432648483224</v>
      </c>
      <c r="E187" s="35">
        <f t="shared" si="34"/>
        <v>1.2873991103935212</v>
      </c>
      <c r="F187" s="35">
        <f t="shared" si="35"/>
        <v>1.120803198609063</v>
      </c>
      <c r="G187" s="35">
        <f t="shared" si="36"/>
        <v>0.97879252787163751</v>
      </c>
      <c r="H187" s="35">
        <f t="shared" si="37"/>
        <v>0.86174528263734362</v>
      </c>
      <c r="I187" s="35">
        <f t="shared" si="38"/>
        <v>0.76595760421879122</v>
      </c>
      <c r="J187" s="35">
        <f t="shared" si="39"/>
        <v>0.68722531607707615</v>
      </c>
      <c r="K187" s="35">
        <f t="shared" si="40"/>
        <v>0.62192596070522987</v>
      </c>
      <c r="L187" s="35">
        <f t="shared" si="41"/>
        <v>0.56719381451355766</v>
      </c>
      <c r="M187" s="35">
        <f t="shared" si="42"/>
        <v>0.52082710165707757</v>
      </c>
      <c r="N187" s="35">
        <f t="shared" si="43"/>
        <v>0.48114574854689846</v>
      </c>
    </row>
    <row r="188" spans="1:14">
      <c r="A188" s="34">
        <f t="shared" ref="A188:A251" si="44">A187*10^0.001</f>
        <v>255.0535100955718</v>
      </c>
      <c r="B188" s="35">
        <f t="shared" si="31"/>
        <v>1601736.0434001908</v>
      </c>
      <c r="C188" s="36">
        <f t="shared" si="32"/>
        <v>1.6100197898472211</v>
      </c>
      <c r="D188" s="35">
        <f t="shared" si="33"/>
        <v>1.46212604404818</v>
      </c>
      <c r="E188" s="35">
        <f t="shared" si="34"/>
        <v>1.2862681168728636</v>
      </c>
      <c r="F188" s="35">
        <f t="shared" si="35"/>
        <v>1.1210319444649801</v>
      </c>
      <c r="G188" s="35">
        <f t="shared" si="36"/>
        <v>0.97978204021805304</v>
      </c>
      <c r="H188" s="35">
        <f t="shared" si="37"/>
        <v>0.86311988801378903</v>
      </c>
      <c r="I188" s="35">
        <f t="shared" si="38"/>
        <v>0.76750374869361571</v>
      </c>
      <c r="J188" s="35">
        <f t="shared" si="39"/>
        <v>0.68882630632421227</v>
      </c>
      <c r="K188" s="35">
        <f t="shared" si="40"/>
        <v>0.62351949430232279</v>
      </c>
      <c r="L188" s="35">
        <f t="shared" si="41"/>
        <v>0.56874761811993524</v>
      </c>
      <c r="M188" s="35">
        <f t="shared" si="42"/>
        <v>0.52232545735844882</v>
      </c>
      <c r="N188" s="35">
        <f t="shared" si="43"/>
        <v>0.48258207532623476</v>
      </c>
    </row>
    <row r="189" spans="1:14">
      <c r="A189" s="34">
        <f t="shared" si="44"/>
        <v>255.64146915894605</v>
      </c>
      <c r="B189" s="35">
        <f t="shared" si="31"/>
        <v>1605428.4263181812</v>
      </c>
      <c r="C189" s="36">
        <f t="shared" si="32"/>
        <v>1.6045284680194625</v>
      </c>
      <c r="D189" s="35">
        <f t="shared" si="33"/>
        <v>1.4589265095825856</v>
      </c>
      <c r="E189" s="35">
        <f t="shared" si="34"/>
        <v>1.2851324408115994</v>
      </c>
      <c r="F189" s="35">
        <f t="shared" si="35"/>
        <v>1.1212507919779475</v>
      </c>
      <c r="G189" s="35">
        <f t="shared" si="36"/>
        <v>0.98076358020604537</v>
      </c>
      <c r="H189" s="35">
        <f t="shared" si="37"/>
        <v>0.8644900065410619</v>
      </c>
      <c r="I189" s="35">
        <f t="shared" si="38"/>
        <v>0.76904852182632777</v>
      </c>
      <c r="J189" s="35">
        <f t="shared" si="39"/>
        <v>0.69042826563770032</v>
      </c>
      <c r="K189" s="35">
        <f t="shared" si="40"/>
        <v>0.6251156315779729</v>
      </c>
      <c r="L189" s="35">
        <f t="shared" si="41"/>
        <v>0.57030512083716367</v>
      </c>
      <c r="M189" s="35">
        <f t="shared" si="42"/>
        <v>0.52382822138716734</v>
      </c>
      <c r="N189" s="35">
        <f t="shared" si="43"/>
        <v>0.48402325031445254</v>
      </c>
    </row>
    <row r="190" spans="1:14">
      <c r="A190" s="34">
        <f t="shared" si="44"/>
        <v>256.23078360794148</v>
      </c>
      <c r="B190" s="35">
        <f t="shared" si="31"/>
        <v>1609129.3210578724</v>
      </c>
      <c r="C190" s="36">
        <f t="shared" si="32"/>
        <v>1.5990948200985633</v>
      </c>
      <c r="D190" s="35">
        <f t="shared" si="33"/>
        <v>1.4557446705949229</v>
      </c>
      <c r="E190" s="35">
        <f t="shared" si="34"/>
        <v>1.2839922700023605</v>
      </c>
      <c r="F190" s="35">
        <f t="shared" si="35"/>
        <v>1.1214598376355447</v>
      </c>
      <c r="G190" s="35">
        <f t="shared" si="36"/>
        <v>0.98173715807212192</v>
      </c>
      <c r="H190" s="35">
        <f t="shared" si="37"/>
        <v>0.86585561163956271</v>
      </c>
      <c r="I190" s="35">
        <f t="shared" si="38"/>
        <v>0.77059189148299423</v>
      </c>
      <c r="J190" s="35">
        <f t="shared" si="39"/>
        <v>0.69203116969383927</v>
      </c>
      <c r="K190" s="35">
        <f t="shared" si="40"/>
        <v>0.62671435981844792</v>
      </c>
      <c r="L190" s="35">
        <f t="shared" si="41"/>
        <v>0.57186632126738013</v>
      </c>
      <c r="M190" s="35">
        <f t="shared" si="42"/>
        <v>0.52533540195748762</v>
      </c>
      <c r="N190" s="35">
        <f t="shared" si="43"/>
        <v>0.48546928937574213</v>
      </c>
    </row>
    <row r="191" spans="1:14">
      <c r="A191" s="34">
        <f t="shared" si="44"/>
        <v>256.82145656704455</v>
      </c>
      <c r="B191" s="35">
        <f t="shared" si="31"/>
        <v>1612838.7472410398</v>
      </c>
      <c r="C191" s="36">
        <f t="shared" si="32"/>
        <v>1.5937180483126703</v>
      </c>
      <c r="D191" s="35">
        <f t="shared" si="33"/>
        <v>1.452580531613944</v>
      </c>
      <c r="E191" s="35">
        <f t="shared" si="34"/>
        <v>1.2828477890341345</v>
      </c>
      <c r="F191" s="35">
        <f t="shared" si="35"/>
        <v>1.1216591777306855</v>
      </c>
      <c r="G191" s="35">
        <f t="shared" si="36"/>
        <v>0.98270278448581616</v>
      </c>
      <c r="H191" s="35">
        <f t="shared" si="37"/>
        <v>0.86721667688464643</v>
      </c>
      <c r="I191" s="35">
        <f t="shared" si="38"/>
        <v>0.77213382538365094</v>
      </c>
      <c r="J191" s="35">
        <f t="shared" si="39"/>
        <v>0.6936349938842733</v>
      </c>
      <c r="K191" s="35">
        <f t="shared" si="40"/>
        <v>0.62831566601511979</v>
      </c>
      <c r="L191" s="35">
        <f t="shared" si="41"/>
        <v>0.57343121777620865</v>
      </c>
      <c r="M191" s="35">
        <f t="shared" si="42"/>
        <v>0.5268470071324276</v>
      </c>
      <c r="N191" s="35">
        <f t="shared" si="43"/>
        <v>0.48692020831222715</v>
      </c>
    </row>
    <row r="192" spans="1:14">
      <c r="A192" s="34">
        <f t="shared" si="44"/>
        <v>257.41349116794453</v>
      </c>
      <c r="B192" s="35">
        <f t="shared" si="31"/>
        <v>1616556.7245346915</v>
      </c>
      <c r="C192" s="36">
        <f t="shared" si="32"/>
        <v>1.588397368087354</v>
      </c>
      <c r="D192" s="35">
        <f t="shared" si="33"/>
        <v>1.4494340927248937</v>
      </c>
      <c r="E192" s="35">
        <f t="shared" si="34"/>
        <v>1.2816991793195669</v>
      </c>
      <c r="F192" s="35">
        <f t="shared" si="35"/>
        <v>1.1218489083442125</v>
      </c>
      <c r="G192" s="35">
        <f t="shared" si="36"/>
        <v>0.98366047054383876</v>
      </c>
      <c r="H192" s="35">
        <f t="shared" si="37"/>
        <v>0.86857317600778083</v>
      </c>
      <c r="I192" s="35">
        <f t="shared" si="38"/>
        <v>0.77367429110290109</v>
      </c>
      <c r="J192" s="35">
        <f t="shared" si="39"/>
        <v>0.69523971331411638</v>
      </c>
      <c r="K192" s="35">
        <f t="shared" si="40"/>
        <v>0.62991953686082092</v>
      </c>
      <c r="L192" s="35">
        <f t="shared" si="41"/>
        <v>0.57499980848849175</v>
      </c>
      <c r="M192" s="35">
        <f t="shared" si="42"/>
        <v>0.52836304481973728</v>
      </c>
      <c r="N192" s="35">
        <f t="shared" si="43"/>
        <v>0.48837602286066362</v>
      </c>
    </row>
    <row r="193" spans="1:14">
      <c r="A193" s="34">
        <f t="shared" si="44"/>
        <v>258.00689054954995</v>
      </c>
      <c r="B193" s="35">
        <f t="shared" si="31"/>
        <v>1620283.2726511736</v>
      </c>
      <c r="C193" s="36">
        <f t="shared" si="32"/>
        <v>1.5831320078161741</v>
      </c>
      <c r="D193" s="35">
        <f t="shared" si="33"/>
        <v>1.4463053497356981</v>
      </c>
      <c r="E193" s="35">
        <f t="shared" si="34"/>
        <v>1.2805466191228836</v>
      </c>
      <c r="F193" s="35">
        <f t="shared" si="35"/>
        <v>1.12202912532791</v>
      </c>
      <c r="G193" s="35">
        <f t="shared" si="36"/>
        <v>0.98461022776420859</v>
      </c>
      <c r="H193" s="35">
        <f t="shared" si="37"/>
        <v>0.869925082897688</v>
      </c>
      <c r="I193" s="35">
        <f t="shared" si="38"/>
        <v>0.77521325607053548</v>
      </c>
      <c r="J193" s="35">
        <f t="shared" si="39"/>
        <v>0.69684530280008861</v>
      </c>
      <c r="K193" s="35">
        <f t="shared" si="40"/>
        <v>0.63152595874617934</v>
      </c>
      <c r="L193" s="35">
        <f t="shared" si="41"/>
        <v>0.5765720912839698</v>
      </c>
      <c r="M193" s="35">
        <f t="shared" si="42"/>
        <v>0.52988352276779738</v>
      </c>
      <c r="N193" s="35">
        <f t="shared" si="43"/>
        <v>0.48983674868906729</v>
      </c>
    </row>
    <row r="194" spans="1:14">
      <c r="A194" s="34">
        <f t="shared" si="44"/>
        <v>258.60165785800524</v>
      </c>
      <c r="B194" s="35">
        <f t="shared" si="31"/>
        <v>1624018.4113482728</v>
      </c>
      <c r="C194" s="36">
        <f t="shared" si="32"/>
        <v>1.577921208634312</v>
      </c>
      <c r="D194" s="35">
        <f t="shared" si="33"/>
        <v>1.4431942943383242</v>
      </c>
      <c r="E194" s="35">
        <f t="shared" si="34"/>
        <v>1.2793902835883901</v>
      </c>
      <c r="F194" s="35">
        <f t="shared" si="35"/>
        <v>1.1221999242879215</v>
      </c>
      <c r="G194" s="35">
        <f t="shared" si="36"/>
        <v>0.98555206808035478</v>
      </c>
      <c r="H194" s="35">
        <f t="shared" si="37"/>
        <v>0.8712723716014662</v>
      </c>
      <c r="I194" s="35">
        <f t="shared" si="38"/>
        <v>0.77675068757217391</v>
      </c>
      <c r="J194" s="35">
        <f t="shared" si="39"/>
        <v>0.69845173686865802</v>
      </c>
      <c r="K194" s="35">
        <f t="shared" si="40"/>
        <v>0.63313491775592212</v>
      </c>
      <c r="L194" s="35">
        <f t="shared" si="41"/>
        <v>0.5781480637929014</v>
      </c>
      <c r="M194" s="35">
        <f t="shared" si="42"/>
        <v>0.53140844856144487</v>
      </c>
      <c r="N194" s="35">
        <f t="shared" si="43"/>
        <v>0.49130240139326381</v>
      </c>
    </row>
    <row r="195" spans="1:14">
      <c r="A195" s="34">
        <f t="shared" si="44"/>
        <v>259.19779624670747</v>
      </c>
      <c r="B195" s="35">
        <f t="shared" ref="B195:B258" si="45">2000*3.14*A195</f>
        <v>1627762.1604293229</v>
      </c>
      <c r="C195" s="36">
        <f t="shared" ref="C195:C258" si="46">(B195/wo)^2*SQRT(Ma*(Ma-1))/SQRT((1-B195^2/wp^2)^2+(B195/wo)^2*(1-B195^2/wo^2)^2*(IF(answer,Ma,Ma-1)*0.1)^2)/IF(answer,1,MC)</f>
        <v>1.5727642241953286</v>
      </c>
      <c r="D195" s="35">
        <f t="shared" ref="D195:D258" si="47">(B195/wo)^2*SQRT(Ma*(Ma-1))/SQRT((1-B195^2/wp^2)^2+(B195/wo)^2*(1-B195^2/wo^2)^2*(IF(answer,Ma,Ma-1)*0.2)^2)/IF(answer,1,MC)</f>
        <v>1.4401009142654282</v>
      </c>
      <c r="E195" s="35">
        <f t="shared" ref="E195:E258" si="48">(B195/wo)^2*SQRT(Ma*(Ma-1))/SQRT((1-B195^2/wp^2)^2+(B195/wo)^2*(1-B195^2/wo^2)^2*(IF(answer,Ma,Ma-1)*0.3)^2)/IF(answer,1,MC)</f>
        <v>1.2782303447695096</v>
      </c>
      <c r="F195" s="35">
        <f t="shared" ref="F195:F258" si="49">(B195/wo)^2*SQRT(Ma*(Ma-1))/SQRT((1-B195^2/wp^2)^2+(B195/wo)^2*(1-B195^2/wo^2)^2*(IF(answer,Ma,Ma-1)*0.4)^2)/IF(answer,1,MC)</f>
        <v>1.1223614005685842</v>
      </c>
      <c r="G195" s="35">
        <f t="shared" ref="G195:G258" si="50">(B195/wo)^2*SQRT(Ma*(Ma-1))/SQRT((1-B195^2/wp^2)^2+(B195/wo)^2*(1-B195^2/wo^2)^2*(IF(answer,Ma,Ma-1)*0.5)^2)/IF(answer,1,MC)</f>
        <v>0.98648600383520557</v>
      </c>
      <c r="H195" s="35">
        <f t="shared" ref="H195:H258" si="51">(B195/wo)^2*SQRT(Ma*(Ma-1))/SQRT((1-B195^2/wp^2)^2+(B195/wo)^2*(1-B195^2/wo^2)^2*(IF(answer,Ma,Ma-1)*0.6)^2)/IF(answer,1,MC)</f>
        <v>0.87261501632569771</v>
      </c>
      <c r="I195" s="35">
        <f t="shared" ref="I195:I258" si="52">(B195/wo)^2*SQRT(Ma*(Ma-1))/SQRT((1-B195^2/wp^2)^2+(B195/wo)^2*(1-B195^2/wo^2)^2*(IF(answer,Ma,Ma-1)*0.7)^2)/IF(answer,1,MC)</f>
        <v>0.77828655274992986</v>
      </c>
      <c r="J195" s="35">
        <f t="shared" ref="J195:J258" si="53">(B195/wo)^2*SQRT(Ma*(Ma-1))/SQRT((1-B195^2/wp^2)^2+(B195/wo)^2*(1-B195^2/wo^2)^2*(IF(answer,Ma,Ma-1)*0.8)^2)/IF(answer,1,MC)</f>
        <v>0.70005898975419523</v>
      </c>
      <c r="K195" s="35">
        <f t="shared" ref="K195:K258" si="54">(B195/wo)^2*SQRT(Ma*(Ma-1))/SQRT((1-B195^2/wp^2)^2+(B195/wo)^2*(1-B195^2/wo^2)^2*(IF(answer,Ma,Ma-1)*0.9)^2)/IF(answer,1,MC)</f>
        <v>0.63474639966515911</v>
      </c>
      <c r="L195" s="35">
        <f t="shared" ref="L195:L258" si="55">(B195/wo)^2*SQRT(Ma*(Ma-1))/SQRT((1-B195^2/wp^2)^2+(B195/wo)^2*(1-B195^2/wo^2)^2*(IF(answer,Ma,Ma-1)*1)^2)/IF(answer,1,MC)</f>
        <v>0.5797277233916307</v>
      </c>
      <c r="M195" s="35">
        <f t="shared" ref="M195:M258" si="56">(B195/wo)^2*SQRT(Ma*(Ma-1))/SQRT((1-B195^2/wp^2)^2+(B195/wo)^2*(1-B195^2/wo^2)^2*(IF(answer,Ma,Ma-1)*1.1)^2)/IF(answer,1,MC)</f>
        <v>0.53293782961772784</v>
      </c>
      <c r="N195" s="35">
        <f t="shared" ref="N195:N258" si="57">(B195/wo)^2*SQRT(Ma*(Ma-1))/SQRT((1-B195^2/wp^2)^2+(B195/wo)^2*(1-B195^2/wo^2)^2*(IF(answer,Ma,Ma-1)*1.2)^2)/IF(answer,1,MC)</f>
        <v>0.4927729964933642</v>
      </c>
    </row>
    <row r="196" spans="1:14">
      <c r="A196" s="34">
        <f t="shared" si="44"/>
        <v>259.79530887632302</v>
      </c>
      <c r="B196" s="35">
        <f t="shared" si="45"/>
        <v>1631514.5397433087</v>
      </c>
      <c r="C196" s="36">
        <f t="shared" si="46"/>
        <v>1.5676603204510779</v>
      </c>
      <c r="D196" s="35">
        <f t="shared" si="47"/>
        <v>1.4370251934423968</v>
      </c>
      <c r="E196" s="35">
        <f t="shared" si="48"/>
        <v>1.277066971658317</v>
      </c>
      <c r="F196" s="35">
        <f t="shared" si="49"/>
        <v>1.1225136492366647</v>
      </c>
      <c r="G196" s="35">
        <f t="shared" si="50"/>
        <v>0.98741204777525282</v>
      </c>
      <c r="H196" s="35">
        <f t="shared" si="51"/>
        <v>0.87395299143753458</v>
      </c>
      <c r="I196" s="35">
        <f t="shared" si="52"/>
        <v>0.77982081860309838</v>
      </c>
      <c r="J196" s="35">
        <f t="shared" si="53"/>
        <v>0.70166703539713682</v>
      </c>
      <c r="K196" s="35">
        <f t="shared" si="54"/>
        <v>0.63636038993563804</v>
      </c>
      <c r="L196" s="35">
        <f t="shared" si="55"/>
        <v>0.58131106719809833</v>
      </c>
      <c r="M196" s="35">
        <f t="shared" si="56"/>
        <v>0.53447167318158539</v>
      </c>
      <c r="N196" s="35">
        <f t="shared" si="57"/>
        <v>0.49424854943016294</v>
      </c>
    </row>
    <row r="197" spans="1:14">
      <c r="A197" s="34">
        <f t="shared" si="44"/>
        <v>260.39419891480441</v>
      </c>
      <c r="B197" s="35">
        <f t="shared" si="45"/>
        <v>1635275.5691849717</v>
      </c>
      <c r="C197" s="36">
        <f t="shared" si="46"/>
        <v>1.5626087754347988</v>
      </c>
      <c r="D197" s="35">
        <f t="shared" si="47"/>
        <v>1.4339671121348903</v>
      </c>
      <c r="E197" s="35">
        <f t="shared" si="48"/>
        <v>1.2759003302155327</v>
      </c>
      <c r="F197" s="35">
        <f t="shared" si="49"/>
        <v>1.1226567650660022</v>
      </c>
      <c r="G197" s="35">
        <f t="shared" si="50"/>
        <v>0.98833021304459989</v>
      </c>
      <c r="H197" s="35">
        <f t="shared" si="51"/>
        <v>0.87528627146576876</v>
      </c>
      <c r="I197" s="35">
        <f t="shared" si="52"/>
        <v>0.78135345198886297</v>
      </c>
      <c r="J197" s="35">
        <f t="shared" si="53"/>
        <v>0.70327584744215765</v>
      </c>
      <c r="K197" s="35">
        <f t="shared" si="54"/>
        <v>0.6379768737119742</v>
      </c>
      <c r="L197" s="35">
        <f t="shared" si="55"/>
        <v>0.58289809206729282</v>
      </c>
      <c r="M197" s="35">
        <f t="shared" si="56"/>
        <v>0.53600998632145269</v>
      </c>
      <c r="N197" s="35">
        <f t="shared" si="57"/>
        <v>0.4957290755614539</v>
      </c>
    </row>
    <row r="198" spans="1:14">
      <c r="A198" s="34">
        <f t="shared" si="44"/>
        <v>260.99446953740699</v>
      </c>
      <c r="B198" s="35">
        <f t="shared" si="45"/>
        <v>1639045.2686949158</v>
      </c>
      <c r="C198" s="36">
        <f t="shared" si="46"/>
        <v>1.5576088790474245</v>
      </c>
      <c r="D198" s="35">
        <f t="shared" si="47"/>
        <v>1.4309266470920063</v>
      </c>
      <c r="E198" s="35">
        <f t="shared" si="48"/>
        <v>1.2747305834009441</v>
      </c>
      <c r="F198" s="35">
        <f t="shared" si="49"/>
        <v>1.1227908425225543</v>
      </c>
      <c r="G198" s="35">
        <f t="shared" si="50"/>
        <v>0.98924051317899864</v>
      </c>
      <c r="H198" s="35">
        <f t="shared" si="51"/>
        <v>0.87661483110188576</v>
      </c>
      <c r="I198" s="35">
        <f t="shared" si="52"/>
        <v>0.78288441962303035</v>
      </c>
      <c r="J198" s="35">
        <f t="shared" si="53"/>
        <v>0.7048853992363584</v>
      </c>
      <c r="K198" s="35">
        <f t="shared" si="54"/>
        <v>0.63959583581785873</v>
      </c>
      <c r="L198" s="35">
        <f t="shared" si="55"/>
        <v>0.58448879458664871</v>
      </c>
      <c r="M198" s="35">
        <f t="shared" si="56"/>
        <v>0.53755277592479245</v>
      </c>
      <c r="N198" s="35">
        <f t="shared" si="57"/>
        <v>0.49721459015826969</v>
      </c>
    </row>
    <row r="199" spans="1:14">
      <c r="A199" s="34">
        <f t="shared" si="44"/>
        <v>261.59612392670584</v>
      </c>
      <c r="B199" s="35">
        <f t="shared" si="45"/>
        <v>1642823.6582597126</v>
      </c>
      <c r="C199" s="36">
        <f t="shared" si="46"/>
        <v>1.5526599328471011</v>
      </c>
      <c r="D199" s="35">
        <f t="shared" si="47"/>
        <v>1.4279037716851546</v>
      </c>
      <c r="E199" s="35">
        <f t="shared" si="48"/>
        <v>1.2735578912042125</v>
      </c>
      <c r="F199" s="35">
        <f t="shared" si="49"/>
        <v>1.1229159757498428</v>
      </c>
      <c r="G199" s="35">
        <f t="shared" si="50"/>
        <v>0.99014296209987029</v>
      </c>
      <c r="H199" s="35">
        <f t="shared" si="51"/>
        <v>0.87793864520109755</v>
      </c>
      <c r="I199" s="35">
        <f t="shared" si="52"/>
        <v>0.78441368808078549</v>
      </c>
      <c r="J199" s="35">
        <f t="shared" si="53"/>
        <v>0.70649566382746154</v>
      </c>
      <c r="K199" s="35">
        <f t="shared" si="54"/>
        <v>0.64121726075223928</v>
      </c>
      <c r="L199" s="35">
        <f t="shared" si="55"/>
        <v>0.58608317107138552</v>
      </c>
      <c r="M199" s="35">
        <f t="shared" si="56"/>
        <v>0.53910004869354733</v>
      </c>
      <c r="N199" s="35">
        <f t="shared" si="57"/>
        <v>0.49870510840103699</v>
      </c>
    </row>
    <row r="200" spans="1:14">
      <c r="A200" s="34">
        <f t="shared" si="44"/>
        <v>262.19916527261262</v>
      </c>
      <c r="B200" s="35">
        <f t="shared" si="45"/>
        <v>1646610.7579120072</v>
      </c>
      <c r="C200" s="36">
        <f t="shared" si="46"/>
        <v>1.5477612498419451</v>
      </c>
      <c r="D200" s="35">
        <f t="shared" si="47"/>
        <v>1.4248984560427567</v>
      </c>
      <c r="E200" s="35">
        <f t="shared" si="48"/>
        <v>1.2723824106760309</v>
      </c>
      <c r="F200" s="35">
        <f t="shared" si="49"/>
        <v>1.1230322585547918</v>
      </c>
      <c r="G200" s="35">
        <f t="shared" si="50"/>
        <v>0.99103757410831372</v>
      </c>
      <c r="H200" s="35">
        <f t="shared" si="51"/>
        <v>0.87925768878335697</v>
      </c>
      <c r="I200" s="35">
        <f t="shared" si="52"/>
        <v>0.78594122379746811</v>
      </c>
      <c r="J200" s="35">
        <f t="shared" si="53"/>
        <v>0.7081066139620199</v>
      </c>
      <c r="K200" s="35">
        <f t="shared" si="54"/>
        <v>0.64284113268547693</v>
      </c>
      <c r="L200" s="35">
        <f t="shared" si="55"/>
        <v>0.58768121755978719</v>
      </c>
      <c r="M200" s="35">
        <f t="shared" si="56"/>
        <v>0.54065181113951588</v>
      </c>
      <c r="N200" s="35">
        <f t="shared" si="57"/>
        <v>0.50020064537564679</v>
      </c>
    </row>
    <row r="201" spans="1:14">
      <c r="A201" s="34">
        <f t="shared" si="44"/>
        <v>262.80359677239255</v>
      </c>
      <c r="B201" s="35">
        <f t="shared" si="45"/>
        <v>1650406.5877306252</v>
      </c>
      <c r="C201" s="36">
        <f t="shared" si="46"/>
        <v>1.5429121542860311</v>
      </c>
      <c r="D201" s="35">
        <f t="shared" si="47"/>
        <v>1.4219106671808766</v>
      </c>
      <c r="E201" s="35">
        <f t="shared" si="48"/>
        <v>1.2712042959596104</v>
      </c>
      <c r="F201" s="35">
        <f t="shared" si="49"/>
        <v>1.1231397843939648</v>
      </c>
      <c r="G201" s="35">
        <f t="shared" si="50"/>
        <v>0.99192436387911143</v>
      </c>
      <c r="H201" s="35">
        <f t="shared" si="51"/>
        <v>0.88057193703435899</v>
      </c>
      <c r="I201" s="35">
        <f t="shared" si="52"/>
        <v>0.7874669930693774</v>
      </c>
      <c r="J201" s="35">
        <f t="shared" si="53"/>
        <v>0.70971822208364177</v>
      </c>
      <c r="K201" s="35">
        <f t="shared" si="54"/>
        <v>0.64446743545548157</v>
      </c>
      <c r="L201" s="35">
        <f t="shared" si="55"/>
        <v>0.58928292980842756</v>
      </c>
      <c r="M201" s="35">
        <f t="shared" si="56"/>
        <v>0.54220806957965118</v>
      </c>
      <c r="N201" s="35">
        <f t="shared" si="57"/>
        <v>0.5017012160694434</v>
      </c>
    </row>
    <row r="202" spans="1:14">
      <c r="A202" s="34">
        <f t="shared" si="44"/>
        <v>263.40942163068127</v>
      </c>
      <c r="B202" s="35">
        <f t="shared" si="45"/>
        <v>1654211.1678406782</v>
      </c>
      <c r="C202" s="36">
        <f t="shared" si="46"/>
        <v>1.5381119814786182</v>
      </c>
      <c r="D202" s="35">
        <f t="shared" si="47"/>
        <v>1.4189403691298801</v>
      </c>
      <c r="E202" s="35">
        <f t="shared" si="48"/>
        <v>1.2700236983224491</v>
      </c>
      <c r="F202" s="35">
        <f t="shared" si="49"/>
        <v>1.1232386463601882</v>
      </c>
      <c r="G202" s="35">
        <f t="shared" si="50"/>
        <v>0.99280334645472024</v>
      </c>
      <c r="H202" s="35">
        <f t="shared" si="51"/>
        <v>0.88188136530651817</v>
      </c>
      <c r="I202" s="35">
        <f t="shared" si="52"/>
        <v>0.78899096205459684</v>
      </c>
      <c r="J202" s="35">
        <f t="shared" si="53"/>
        <v>0.71133046033122516</v>
      </c>
      <c r="K202" s="35">
        <f t="shared" si="54"/>
        <v>0.64609615256382147</v>
      </c>
      <c r="L202" s="35">
        <f t="shared" si="55"/>
        <v>0.59088830328733422</v>
      </c>
      <c r="M202" s="35">
        <f t="shared" si="56"/>
        <v>0.54376883013127719</v>
      </c>
      <c r="N202" s="35">
        <f t="shared" si="57"/>
        <v>0.50320683536712474</v>
      </c>
    </row>
    <row r="203" spans="1:14">
      <c r="A203" s="34">
        <f t="shared" si="44"/>
        <v>264.0166430595018</v>
      </c>
      <c r="B203" s="35">
        <f t="shared" si="45"/>
        <v>1658024.5184136713</v>
      </c>
      <c r="C203" s="36">
        <f t="shared" si="46"/>
        <v>1.533360077566601</v>
      </c>
      <c r="D203" s="35">
        <f t="shared" si="47"/>
        <v>1.4159875230572185</v>
      </c>
      <c r="E203" s="35">
        <f t="shared" si="48"/>
        <v>1.2688407661883609</v>
      </c>
      <c r="F203" s="35">
        <f t="shared" si="49"/>
        <v>1.1233289371695625</v>
      </c>
      <c r="G203" s="35">
        <f t="shared" si="50"/>
        <v>0.9936745372392608</v>
      </c>
      <c r="H203" s="35">
        <f t="shared" si="51"/>
        <v>0.88318594911993065</v>
      </c>
      <c r="I203" s="35">
        <f t="shared" si="52"/>
        <v>0.7905130967738434</v>
      </c>
      <c r="J203" s="35">
        <f t="shared" si="53"/>
        <v>0.71294330053720945</v>
      </c>
      <c r="K203" s="35">
        <f t="shared" si="54"/>
        <v>0.64772726717181051</v>
      </c>
      <c r="L203" s="35">
        <f t="shared" si="55"/>
        <v>0.59249733317509379</v>
      </c>
      <c r="M203" s="35">
        <f t="shared" si="56"/>
        <v>0.54533409870722693</v>
      </c>
      <c r="N203" s="35">
        <f t="shared" si="57"/>
        <v>0.50471751804655396</v>
      </c>
    </row>
    <row r="204" spans="1:14">
      <c r="A204" s="34">
        <f t="shared" si="44"/>
        <v>264.6252642782818</v>
      </c>
      <c r="B204" s="35">
        <f t="shared" si="45"/>
        <v>1661846.6596676097</v>
      </c>
      <c r="C204" s="36">
        <f t="shared" si="46"/>
        <v>1.5286557993501826</v>
      </c>
      <c r="D204" s="35">
        <f t="shared" si="47"/>
        <v>1.4130520873864483</v>
      </c>
      <c r="E204" s="35">
        <f t="shared" si="48"/>
        <v>1.2676556451697338</v>
      </c>
      <c r="F204" s="35">
        <f t="shared" si="49"/>
        <v>1.1234107491488556</v>
      </c>
      <c r="G204" s="35">
        <f t="shared" si="50"/>
        <v>0.99453795199250539</v>
      </c>
      <c r="H204" s="35">
        <f t="shared" si="51"/>
        <v>0.88448566416331853</v>
      </c>
      <c r="I204" s="35">
        <f t="shared" si="52"/>
        <v>0.79203336311134154</v>
      </c>
      <c r="J204" s="35">
        <f t="shared" si="53"/>
        <v>0.71455671422584066</v>
      </c>
      <c r="K204" s="35">
        <f t="shared" si="54"/>
        <v>0.64936076209657323</v>
      </c>
      <c r="L204" s="35">
        <f t="shared" si="55"/>
        <v>0.59411001435390098</v>
      </c>
      <c r="M204" s="35">
        <f t="shared" si="56"/>
        <v>0.54690388101089804</v>
      </c>
      <c r="N204" s="35">
        <f t="shared" si="57"/>
        <v>0.50623327877448443</v>
      </c>
    </row>
    <row r="205" spans="1:14">
      <c r="A205" s="34">
        <f t="shared" si="44"/>
        <v>265.23528851387033</v>
      </c>
      <c r="B205" s="35">
        <f t="shared" si="45"/>
        <v>1665677.6118671056</v>
      </c>
      <c r="C205" s="36">
        <f t="shared" si="46"/>
        <v>1.5239985140917569</v>
      </c>
      <c r="D205" s="35">
        <f t="shared" si="47"/>
        <v>1.410134017912573</v>
      </c>
      <c r="E205" s="35">
        <f t="shared" si="48"/>
        <v>1.2664684780999866</v>
      </c>
      <c r="F205" s="35">
        <f t="shared" si="49"/>
        <v>1.1234841742232775</v>
      </c>
      <c r="G205" s="35">
        <f t="shared" si="50"/>
        <v>0.99539360682385769</v>
      </c>
      <c r="H205" s="35">
        <f t="shared" si="51"/>
        <v>0.88578048629495409</v>
      </c>
      <c r="I205" s="35">
        <f t="shared" si="52"/>
        <v>0.7935517268157215</v>
      </c>
      <c r="J205" s="35">
        <f t="shared" si="53"/>
        <v>0.71617067261145306</v>
      </c>
      <c r="K205" s="35">
        <f t="shared" si="54"/>
        <v>0.65099661980708756</v>
      </c>
      <c r="L205" s="35">
        <f t="shared" si="55"/>
        <v>0.59572634140454428</v>
      </c>
      <c r="M205" s="35">
        <f t="shared" si="56"/>
        <v>0.54847818253122549</v>
      </c>
      <c r="N205" s="35">
        <f t="shared" si="57"/>
        <v>0.50775413210219089</v>
      </c>
    </row>
    <row r="206" spans="1:14">
      <c r="A206" s="34">
        <f t="shared" si="44"/>
        <v>265.8467190005552</v>
      </c>
      <c r="B206" s="35">
        <f t="shared" si="45"/>
        <v>1669517.3953234865</v>
      </c>
      <c r="C206" s="36">
        <f t="shared" si="46"/>
        <v>1.5193875993279804</v>
      </c>
      <c r="D206" s="35">
        <f t="shared" si="47"/>
        <v>1.4072332679138075</v>
      </c>
      <c r="E206" s="35">
        <f t="shared" si="48"/>
        <v>1.2652794050661997</v>
      </c>
      <c r="F206" s="35">
        <f t="shared" si="49"/>
        <v>1.1235493039046289</v>
      </c>
      <c r="G206" s="35">
        <f t="shared" si="50"/>
        <v>0.9962415181863411</v>
      </c>
      <c r="H206" s="35">
        <f t="shared" si="51"/>
        <v>0.88707039154356726</v>
      </c>
      <c r="I206" s="35">
        <f t="shared" si="52"/>
        <v>0.79506815350094195</v>
      </c>
      <c r="J206" s="35">
        <f t="shared" si="53"/>
        <v>0.71778514659676662</v>
      </c>
      <c r="K206" s="35">
        <f t="shared" si="54"/>
        <v>0.65263482242020454</v>
      </c>
      <c r="L206" s="35">
        <f t="shared" si="55"/>
        <v>0.59734630860133553</v>
      </c>
      <c r="M206" s="35">
        <f t="shared" si="56"/>
        <v>0.55005700853757189</v>
      </c>
      <c r="N206" s="35">
        <f t="shared" si="57"/>
        <v>0.50928009246101003</v>
      </c>
    </row>
    <row r="207" spans="1:14">
      <c r="A207" s="34">
        <f t="shared" si="44"/>
        <v>266.45955898007998</v>
      </c>
      <c r="B207" s="35">
        <f t="shared" si="45"/>
        <v>1673366.0303949022</v>
      </c>
      <c r="C207" s="36">
        <f t="shared" si="46"/>
        <v>1.5148224426850097</v>
      </c>
      <c r="D207" s="35">
        <f t="shared" si="47"/>
        <v>1.4043497882598559</v>
      </c>
      <c r="E207" s="35">
        <f t="shared" si="48"/>
        <v>1.2640885634418855</v>
      </c>
      <c r="F207" s="35">
        <f t="shared" si="49"/>
        <v>1.1236062292798203</v>
      </c>
      <c r="G207" s="35">
        <f t="shared" si="50"/>
        <v>0.99708170287057807</v>
      </c>
      <c r="H207" s="35">
        <f t="shared" si="51"/>
        <v>0.88835535610923411</v>
      </c>
      <c r="I207" s="35">
        <f t="shared" si="52"/>
        <v>0.79658260864723551</v>
      </c>
      <c r="J207" s="35">
        <f t="shared" si="53"/>
        <v>0.71940010677120048</v>
      </c>
      <c r="K207" s="35">
        <f t="shared" si="54"/>
        <v>0.65427535169664752</v>
      </c>
      <c r="L207" s="35">
        <f t="shared" si="55"/>
        <v>0.59896990990697729</v>
      </c>
      <c r="M207" s="35">
        <f t="shared" si="56"/>
        <v>0.55164036407453054</v>
      </c>
      <c r="N207" s="35">
        <f t="shared" si="57"/>
        <v>0.51081117415778543</v>
      </c>
    </row>
    <row r="208" spans="1:14">
      <c r="A208" s="34">
        <f t="shared" si="44"/>
        <v>267.07381170166121</v>
      </c>
      <c r="B208" s="35">
        <f t="shared" si="45"/>
        <v>1677223.5374864324</v>
      </c>
      <c r="C208" s="36">
        <f t="shared" si="46"/>
        <v>1.510302441696902</v>
      </c>
      <c r="D208" s="35">
        <f t="shared" si="47"/>
        <v>1.4014835275168001</v>
      </c>
      <c r="E208" s="35">
        <f t="shared" si="48"/>
        <v>1.2628960879198889</v>
      </c>
      <c r="F208" s="35">
        <f t="shared" si="49"/>
        <v>1.1236550409997628</v>
      </c>
      <c r="G208" s="35">
        <f t="shared" si="50"/>
        <v>0.99791417799878568</v>
      </c>
      <c r="H208" s="35">
        <f t="shared" si="51"/>
        <v>0.88963535636424751</v>
      </c>
      <c r="I208" s="35">
        <f t="shared" si="52"/>
        <v>0.79809505760208255</v>
      </c>
      <c r="J208" s="35">
        <f t="shared" si="53"/>
        <v>0.72101552340920716</v>
      </c>
      <c r="K208" s="35">
        <f t="shared" si="54"/>
        <v>0.65591818903699139</v>
      </c>
      <c r="L208" s="35">
        <f t="shared" si="55"/>
        <v>0.60059713896737155</v>
      </c>
      <c r="M208" s="35">
        <f t="shared" si="56"/>
        <v>0.55322825395664643</v>
      </c>
      <c r="N208" s="35">
        <f t="shared" si="57"/>
        <v>0.51234739137021801</v>
      </c>
    </row>
    <row r="209" spans="1:14">
      <c r="A209" s="34">
        <f t="shared" si="44"/>
        <v>267.68948042200566</v>
      </c>
      <c r="B209" s="35">
        <f t="shared" si="45"/>
        <v>1681089.9370501956</v>
      </c>
      <c r="C209" s="36">
        <f t="shared" si="46"/>
        <v>1.5058270036271277</v>
      </c>
      <c r="D209" s="35">
        <f t="shared" si="47"/>
        <v>1.3986344320486817</v>
      </c>
      <c r="E209" s="35">
        <f t="shared" si="48"/>
        <v>1.261702110545373</v>
      </c>
      <c r="F209" s="35">
        <f t="shared" si="49"/>
        <v>1.123695829268617</v>
      </c>
      <c r="G209" s="35">
        <f t="shared" si="50"/>
        <v>0.99873896101876336</v>
      </c>
      <c r="H209" s="35">
        <f t="shared" si="51"/>
        <v>0.8909103688539689</v>
      </c>
      <c r="I209" s="35">
        <f t="shared" si="52"/>
        <v>0.79960546558120693</v>
      </c>
      <c r="J209" s="35">
        <f t="shared" si="53"/>
        <v>0.72263136646862036</v>
      </c>
      <c r="K209" s="35">
        <f t="shared" si="54"/>
        <v>0.65756331547761848</v>
      </c>
      <c r="L209" s="35">
        <f t="shared" si="55"/>
        <v>0.60222798910636754</v>
      </c>
      <c r="M209" s="35">
        <f t="shared" si="56"/>
        <v>0.55482068276304741</v>
      </c>
      <c r="N209" s="35">
        <f t="shared" si="57"/>
        <v>0.51388875814211832</v>
      </c>
    </row>
    <row r="210" spans="1:14">
      <c r="A210" s="34">
        <f t="shared" si="44"/>
        <v>268.30656840532765</v>
      </c>
      <c r="B210" s="35">
        <f t="shared" si="45"/>
        <v>1684965.2495854576</v>
      </c>
      <c r="C210" s="36">
        <f t="shared" si="46"/>
        <v>1.5013955452931869</v>
      </c>
      <c r="D210" s="35">
        <f t="shared" si="47"/>
        <v>1.3958024461158742</v>
      </c>
      <c r="E210" s="35">
        <f t="shared" si="48"/>
        <v>1.2605067607488813</v>
      </c>
      <c r="F210" s="35">
        <f t="shared" si="49"/>
        <v>1.1237286838334044</v>
      </c>
      <c r="G210" s="35">
        <f t="shared" si="50"/>
        <v>0.9995560696978979</v>
      </c>
      <c r="H210" s="35">
        <f t="shared" si="51"/>
        <v>0.89218037029766184</v>
      </c>
      <c r="I210" s="35">
        <f t="shared" si="52"/>
        <v>0.80111379766959778</v>
      </c>
      <c r="J210" s="35">
        <f t="shared" si="53"/>
        <v>0.72424760558902657</v>
      </c>
      <c r="K210" s="35">
        <f t="shared" si="54"/>
        <v>0.65921071168665712</v>
      </c>
      <c r="L210" s="35">
        <f t="shared" si="55"/>
        <v>0.60386245332044775</v>
      </c>
      <c r="M210" s="35">
        <f t="shared" si="56"/>
        <v>0.55641765483198879</v>
      </c>
      <c r="N210" s="35">
        <f t="shared" si="57"/>
        <v>0.51543528837855979</v>
      </c>
    </row>
    <row r="211" spans="1:14">
      <c r="A211" s="34">
        <f t="shared" si="44"/>
        <v>268.92507892336619</v>
      </c>
      <c r="B211" s="35">
        <f t="shared" si="45"/>
        <v>1688849.4956387396</v>
      </c>
      <c r="C211" s="36">
        <f t="shared" si="46"/>
        <v>1.4970074928942947</v>
      </c>
      <c r="D211" s="35">
        <f t="shared" si="47"/>
        <v>1.3929875119703248</v>
      </c>
      <c r="E211" s="35">
        <f t="shared" si="48"/>
        <v>1.2593101653794507</v>
      </c>
      <c r="F211" s="35">
        <f t="shared" si="49"/>
        <v>1.123753693973973</v>
      </c>
      <c r="G211" s="35">
        <f t="shared" si="50"/>
        <v>1.0003655221171697</v>
      </c>
      <c r="H211" s="35">
        <f t="shared" si="51"/>
        <v>0.89344533758930733</v>
      </c>
      <c r="I211" s="35">
        <f t="shared" si="52"/>
        <v>0.80262001882255796</v>
      </c>
      <c r="J211" s="35">
        <f t="shared" si="53"/>
        <v>0.72586421009015312</v>
      </c>
      <c r="K211" s="35">
        <f t="shared" si="54"/>
        <v>0.6608603579598995</v>
      </c>
      <c r="L211" s="35">
        <f t="shared" si="55"/>
        <v>0.60550052427335554</v>
      </c>
      <c r="M211" s="35">
        <f t="shared" si="56"/>
        <v>0.55801917425530989</v>
      </c>
      <c r="N211" s="35">
        <f t="shared" si="57"/>
        <v>0.51698699584093244</v>
      </c>
    </row>
    <row r="212" spans="1:14">
      <c r="A212" s="34">
        <f t="shared" si="44"/>
        <v>269.54501525540252</v>
      </c>
      <c r="B212" s="35">
        <f t="shared" si="45"/>
        <v>1692742.6958039277</v>
      </c>
      <c r="C212" s="36">
        <f t="shared" si="46"/>
        <v>1.4926622818421078</v>
      </c>
      <c r="D212" s="35">
        <f t="shared" si="47"/>
        <v>1.3901895699477591</v>
      </c>
      <c r="E212" s="35">
        <f t="shared" si="48"/>
        <v>1.2581124487377495</v>
      </c>
      <c r="F212" s="35">
        <f t="shared" si="49"/>
        <v>1.1237709484933147</v>
      </c>
      <c r="G212" s="35">
        <f t="shared" si="50"/>
        <v>1.0011673366651743</v>
      </c>
      <c r="H212" s="35">
        <f t="shared" si="51"/>
        <v>0.89470524779840277</v>
      </c>
      <c r="I212" s="35">
        <f t="shared" si="52"/>
        <v>0.80412409386677619</v>
      </c>
      <c r="J212" s="35">
        <f t="shared" si="53"/>
        <v>0.72748114897027849</v>
      </c>
      <c r="K212" s="35">
        <f t="shared" si="54"/>
        <v>0.66251223421670169</v>
      </c>
      <c r="L212" s="35">
        <f t="shared" si="55"/>
        <v>0.60714219429066085</v>
      </c>
      <c r="M212" s="35">
        <f t="shared" si="56"/>
        <v>0.55962524487279997</v>
      </c>
      <c r="N212" s="35">
        <f t="shared" si="57"/>
        <v>0.51854389414189295</v>
      </c>
    </row>
    <row r="213" spans="1:14">
      <c r="A213" s="34">
        <f t="shared" si="44"/>
        <v>270.16638068827729</v>
      </c>
      <c r="B213" s="35">
        <f t="shared" si="45"/>
        <v>1696644.8707223814</v>
      </c>
      <c r="C213" s="36">
        <f t="shared" si="46"/>
        <v>1.4883593565944491</v>
      </c>
      <c r="D213" s="35">
        <f t="shared" si="47"/>
        <v>1.3874085585569185</v>
      </c>
      <c r="E213" s="35">
        <f t="shared" si="48"/>
        <v>1.256913732609219</v>
      </c>
      <c r="F213" s="35">
        <f t="shared" si="49"/>
        <v>1.1237805357082222</v>
      </c>
      <c r="G213" s="35">
        <f t="shared" si="50"/>
        <v>1.0019615320321495</v>
      </c>
      <c r="H213" s="35">
        <f t="shared" si="51"/>
        <v>0.89596007817073597</v>
      </c>
      <c r="I213" s="35">
        <f t="shared" si="52"/>
        <v>0.80562598750142522</v>
      </c>
      <c r="J213" s="35">
        <f t="shared" si="53"/>
        <v>0.72909839090466189</v>
      </c>
      <c r="K213" s="35">
        <f t="shared" si="54"/>
        <v>0.66416631999586162</v>
      </c>
      <c r="L213" s="35">
        <f t="shared" si="55"/>
        <v>0.60878745535426171</v>
      </c>
      <c r="M213" s="35">
        <f t="shared" si="56"/>
        <v>0.56123587026647215</v>
      </c>
      <c r="N213" s="35">
        <f t="shared" si="57"/>
        <v>0.52010599674020985</v>
      </c>
    </row>
    <row r="214" spans="1:14">
      <c r="A214" s="34">
        <f t="shared" si="44"/>
        <v>270.78917851640824</v>
      </c>
      <c r="B214" s="35">
        <f t="shared" si="45"/>
        <v>1700556.0410830437</v>
      </c>
      <c r="C214" s="36">
        <f t="shared" si="46"/>
        <v>1.4840981704920133</v>
      </c>
      <c r="D214" s="35">
        <f t="shared" si="47"/>
        <v>1.3846444145659296</v>
      </c>
      <c r="E214" s="35">
        <f t="shared" si="48"/>
        <v>1.2557141362972093</v>
      </c>
      <c r="F214" s="35">
        <f t="shared" si="49"/>
        <v>1.1237825434402973</v>
      </c>
      <c r="G214" s="35">
        <f t="shared" si="50"/>
        <v>1.0027481272040228</v>
      </c>
      <c r="H214" s="35">
        <f t="shared" si="51"/>
        <v>0.89720980612915047</v>
      </c>
      <c r="I214" s="35">
        <f t="shared" si="52"/>
        <v>0.80712566429928723</v>
      </c>
      <c r="J214" s="35">
        <f t="shared" si="53"/>
        <v>0.73071590424399746</v>
      </c>
      <c r="K214" s="35">
        <f t="shared" si="54"/>
        <v>0.66582259445148506</v>
      </c>
      <c r="L214" s="35">
        <f t="shared" si="55"/>
        <v>0.6104362990968295</v>
      </c>
      <c r="M214" s="35">
        <f t="shared" si="56"/>
        <v>0.5628510537547482</v>
      </c>
      <c r="N214" s="35">
        <f t="shared" si="57"/>
        <v>0.52167331693550645</v>
      </c>
    </row>
    <row r="215" spans="1:14">
      <c r="A215" s="34">
        <f t="shared" si="44"/>
        <v>271.41341204180742</v>
      </c>
      <c r="B215" s="35">
        <f t="shared" si="45"/>
        <v>1704476.2276225507</v>
      </c>
      <c r="C215" s="36">
        <f t="shared" si="46"/>
        <v>1.4798781855980065</v>
      </c>
      <c r="D215" s="35">
        <f t="shared" si="47"/>
        <v>1.3818970730858724</v>
      </c>
      <c r="E215" s="35">
        <f t="shared" si="48"/>
        <v>1.2545137766560761</v>
      </c>
      <c r="F215" s="35">
        <f t="shared" si="49"/>
        <v>1.1237770590072866</v>
      </c>
      <c r="G215" s="35">
        <f t="shared" si="50"/>
        <v>1.0035271414564668</v>
      </c>
      <c r="H215" s="35">
        <f t="shared" si="51"/>
        <v>0.89845440927428422</v>
      </c>
      <c r="I215" s="35">
        <f t="shared" si="52"/>
        <v>0.80862308870790378</v>
      </c>
      <c r="J215" s="35">
        <f t="shared" si="53"/>
        <v>0.73233365701288899</v>
      </c>
      <c r="K215" s="35">
        <f t="shared" si="54"/>
        <v>0.66748103634882949</v>
      </c>
      <c r="L215" s="35">
        <f t="shared" si="55"/>
        <v>0.61208871679618915</v>
      </c>
      <c r="M215" s="35">
        <f t="shared" si="56"/>
        <v>0.56447079838654879</v>
      </c>
      <c r="N215" s="35">
        <f t="shared" si="57"/>
        <v>0.52324586786289207</v>
      </c>
    </row>
    <row r="216" spans="1:14">
      <c r="A216" s="34">
        <f t="shared" si="44"/>
        <v>272.03908457409887</v>
      </c>
      <c r="B216" s="35">
        <f t="shared" si="45"/>
        <v>1708405.4511253408</v>
      </c>
      <c r="C216" s="36">
        <f t="shared" si="46"/>
        <v>1.4756988725406881</v>
      </c>
      <c r="D216" s="35">
        <f t="shared" si="47"/>
        <v>1.3791664676516284</v>
      </c>
      <c r="E216" s="35">
        <f t="shared" si="48"/>
        <v>1.2533127681242322</v>
      </c>
      <c r="F216" s="35">
        <f t="shared" si="49"/>
        <v>1.1237641692147569</v>
      </c>
      <c r="G216" s="35">
        <f t="shared" si="50"/>
        <v>1.0042985943489757</v>
      </c>
      <c r="H216" s="35">
        <f t="shared" si="51"/>
        <v>0.89969386538529483</v>
      </c>
      <c r="I216" s="35">
        <f t="shared" si="52"/>
        <v>0.81011822505075337</v>
      </c>
      <c r="J216" s="35">
        <f t="shared" si="53"/>
        <v>0.73395161690834942</v>
      </c>
      <c r="K216" s="35">
        <f t="shared" si="54"/>
        <v>0.66914162406013367</v>
      </c>
      <c r="L216" s="35">
        <f t="shared" si="55"/>
        <v>0.61374469936963905</v>
      </c>
      <c r="M216" s="35">
        <f t="shared" si="56"/>
        <v>0.56609510693528942</v>
      </c>
      <c r="N216" s="35">
        <f t="shared" si="57"/>
        <v>0.52482366248748724</v>
      </c>
    </row>
    <row r="217" spans="1:14">
      <c r="A217" s="34">
        <f t="shared" si="44"/>
        <v>272.66619943053604</v>
      </c>
      <c r="B217" s="35">
        <f t="shared" si="45"/>
        <v>1712343.7324237663</v>
      </c>
      <c r="C217" s="36">
        <f t="shared" si="46"/>
        <v>1.4715597103587714</v>
      </c>
      <c r="D217" s="35">
        <f t="shared" si="47"/>
        <v>1.3764525303000839</v>
      </c>
      <c r="E217" s="35">
        <f t="shared" si="48"/>
        <v>1.2521112227571234</v>
      </c>
      <c r="F217" s="35">
        <f t="shared" si="49"/>
        <v>1.1237439603480885</v>
      </c>
      <c r="G217" s="35">
        <f t="shared" si="50"/>
        <v>1.0050625057189546</v>
      </c>
      <c r="H217" s="35">
        <f t="shared" si="51"/>
        <v>0.90092815242056346</v>
      </c>
      <c r="I217" s="35">
        <f t="shared" si="52"/>
        <v>0.81161103752845232</v>
      </c>
      <c r="J217" s="35">
        <f t="shared" si="53"/>
        <v>0.73556975129832225</v>
      </c>
      <c r="K217" s="35">
        <f t="shared" si="54"/>
        <v>0.67080433556042973</v>
      </c>
      <c r="L217" s="35">
        <f t="shared" si="55"/>
        <v>0.61540423736820771</v>
      </c>
      <c r="M217" s="35">
        <f t="shared" si="56"/>
        <v>0.56772398189278195</v>
      </c>
      <c r="N217" s="35">
        <f t="shared" si="57"/>
        <v>0.52640671359883506</v>
      </c>
    </row>
    <row r="218" spans="1:14">
      <c r="A218" s="34">
        <f t="shared" si="44"/>
        <v>273.29475993601949</v>
      </c>
      <c r="B218" s="35">
        <f t="shared" si="45"/>
        <v>1716291.0923982023</v>
      </c>
      <c r="C218" s="36">
        <f t="shared" si="46"/>
        <v>1.4674601863496612</v>
      </c>
      <c r="D218" s="35">
        <f t="shared" si="47"/>
        <v>1.3737551916457711</v>
      </c>
      <c r="E218" s="35">
        <f t="shared" si="48"/>
        <v>1.2509092502601298</v>
      </c>
      <c r="F218" s="35">
        <f t="shared" si="49"/>
        <v>1.1237165181648017</v>
      </c>
      <c r="G218" s="35">
        <f t="shared" si="50"/>
        <v>1.0058188956758327</v>
      </c>
      <c r="H218" s="35">
        <f t="shared" si="51"/>
        <v>0.90215724851838219</v>
      </c>
      <c r="I218" s="35">
        <f t="shared" si="52"/>
        <v>0.81310149021998579</v>
      </c>
      <c r="J218" s="35">
        <f t="shared" si="53"/>
        <v>0.73718802722023213</v>
      </c>
      <c r="K218" s="35">
        <f t="shared" si="54"/>
        <v>0.67246914842334249</v>
      </c>
      <c r="L218" s="35">
        <f t="shared" si="55"/>
        <v>0.61706732097085115</v>
      </c>
      <c r="M218" s="35">
        <f t="shared" si="56"/>
        <v>0.56935742546304091</v>
      </c>
      <c r="N218" s="35">
        <f t="shared" si="57"/>
        <v>0.52799503380520274</v>
      </c>
    </row>
    <row r="219" spans="1:14">
      <c r="A219" s="34">
        <f t="shared" si="44"/>
        <v>273.92476942311441</v>
      </c>
      <c r="B219" s="35">
        <f t="shared" si="45"/>
        <v>1720247.5519771585</v>
      </c>
      <c r="C219" s="36">
        <f t="shared" si="46"/>
        <v>1.4633997959204676</v>
      </c>
      <c r="D219" s="35">
        <f t="shared" si="47"/>
        <v>1.3710743809540069</v>
      </c>
      <c r="E219" s="35">
        <f t="shared" si="48"/>
        <v>1.2497069580213591</v>
      </c>
      <c r="F219" s="35">
        <f t="shared" si="49"/>
        <v>1.1236819278871926</v>
      </c>
      <c r="G219" s="35">
        <f t="shared" si="50"/>
        <v>1.0065677845951926</v>
      </c>
      <c r="H219" s="35">
        <f t="shared" si="51"/>
        <v>0.90338113199762304</v>
      </c>
      <c r="I219" s="35">
        <f t="shared" si="52"/>
        <v>0.81458954708396492</v>
      </c>
      <c r="J219" s="35">
        <f t="shared" si="53"/>
        <v>0.73880641137955716</v>
      </c>
      <c r="K219" s="35">
        <f t="shared" si="54"/>
        <v>0.67413603981687098</v>
      </c>
      <c r="L219" s="35">
        <f t="shared" si="55"/>
        <v>0.61873393997858561</v>
      </c>
      <c r="M219" s="35">
        <f t="shared" si="56"/>
        <v>0.57099543955599197</v>
      </c>
      <c r="N219" s="35">
        <f t="shared" si="57"/>
        <v>0.52958863552776525</v>
      </c>
    </row>
    <row r="220" spans="1:14">
      <c r="A220" s="34">
        <f t="shared" si="44"/>
        <v>274.55623123206846</v>
      </c>
      <c r="B220" s="35">
        <f t="shared" si="45"/>
        <v>1724213.1321373899</v>
      </c>
      <c r="C220" s="36">
        <f t="shared" si="46"/>
        <v>1.4593780424417757</v>
      </c>
      <c r="D220" s="35">
        <f t="shared" si="47"/>
        <v>1.3684100262116088</v>
      </c>
      <c r="E220" s="35">
        <f t="shared" si="48"/>
        <v>1.2485044511443262</v>
      </c>
      <c r="F220" s="35">
        <f t="shared" si="49"/>
        <v>1.1236402741952847</v>
      </c>
      <c r="G220" s="35">
        <f t="shared" si="50"/>
        <v>1.0073091931129246</v>
      </c>
      <c r="H220" s="35">
        <f t="shared" si="51"/>
        <v>0.90459978135838737</v>
      </c>
      <c r="I220" s="35">
        <f t="shared" si="52"/>
        <v>0.81607517195990653</v>
      </c>
      <c r="J220" s="35">
        <f t="shared" si="53"/>
        <v>0.7404248701484295</v>
      </c>
      <c r="K220" s="35">
        <f t="shared" si="54"/>
        <v>0.6758049864991581</v>
      </c>
      <c r="L220" s="35">
        <f t="shared" si="55"/>
        <v>0.62040408380856038</v>
      </c>
      <c r="M220" s="35">
        <f t="shared" si="56"/>
        <v>0.57263802578108158</v>
      </c>
      <c r="N220" s="35">
        <f t="shared" si="57"/>
        <v>0.53118753099467542</v>
      </c>
    </row>
    <row r="221" spans="1:14">
      <c r="A221" s="34">
        <f t="shared" si="44"/>
        <v>275.18914871082922</v>
      </c>
      <c r="B221" s="35">
        <f t="shared" si="45"/>
        <v>1728187.8539040075</v>
      </c>
      <c r="C221" s="36">
        <f t="shared" si="46"/>
        <v>1.4553944371041212</v>
      </c>
      <c r="D221" s="35">
        <f t="shared" si="47"/>
        <v>1.3657620541952598</v>
      </c>
      <c r="E221" s="35">
        <f t="shared" si="48"/>
        <v>1.2473018324805074</v>
      </c>
      <c r="F221" s="35">
        <f t="shared" si="49"/>
        <v>1.1235916412200899</v>
      </c>
      <c r="G221" s="35">
        <f t="shared" si="50"/>
        <v>1.0080431421194018</v>
      </c>
      <c r="H221" s="35">
        <f t="shared" si="51"/>
        <v>0.90581317528263949</v>
      </c>
      <c r="I221" s="35">
        <f t="shared" si="52"/>
        <v>0.81755832856954735</v>
      </c>
      <c r="J221" s="35">
        <f t="shared" si="53"/>
        <v>0.74204336956426531</v>
      </c>
      <c r="K221" s="35">
        <f t="shared" si="54"/>
        <v>0.67747596481424832</v>
      </c>
      <c r="L221" s="35">
        <f t="shared" si="55"/>
        <v>0.6220777414880676</v>
      </c>
      <c r="M221" s="35">
        <f t="shared" si="56"/>
        <v>0.57428518544079077</v>
      </c>
      <c r="N221" s="35">
        <f t="shared" si="57"/>
        <v>0.5327917322350143</v>
      </c>
    </row>
    <row r="222" spans="1:14">
      <c r="A222" s="34">
        <f t="shared" si="44"/>
        <v>275.8235252150622</v>
      </c>
      <c r="B222" s="35">
        <f t="shared" si="45"/>
        <v>1732171.7383505907</v>
      </c>
      <c r="C222" s="36">
        <f t="shared" si="46"/>
        <v>1.451448498777131</v>
      </c>
      <c r="D222" s="35">
        <f t="shared" si="47"/>
        <v>1.3631303905375762</v>
      </c>
      <c r="E222" s="35">
        <f t="shared" si="48"/>
        <v>1.2460992026617423</v>
      </c>
      <c r="F222" s="35">
        <f t="shared" si="49"/>
        <v>1.123536112537167</v>
      </c>
      <c r="G222" s="35">
        <f t="shared" si="50"/>
        <v>1.0087696527536787</v>
      </c>
      <c r="H222" s="35">
        <f t="shared" si="51"/>
        <v>0.90702129263481757</v>
      </c>
      <c r="I222" s="35">
        <f t="shared" si="52"/>
        <v>0.81903898051817658</v>
      </c>
      <c r="J222" s="35">
        <f t="shared" si="53"/>
        <v>0.74366187532841743</v>
      </c>
      <c r="K222" s="35">
        <f t="shared" si="54"/>
        <v>0.67914895068782755</v>
      </c>
      <c r="L222" s="35">
        <f t="shared" si="55"/>
        <v>0.62375490164849001</v>
      </c>
      <c r="M222" s="35">
        <f t="shared" si="56"/>
        <v>0.57593691952404436</v>
      </c>
      <c r="N222" s="35">
        <f t="shared" si="57"/>
        <v>0.5344012510726206</v>
      </c>
    </row>
    <row r="223" spans="1:14">
      <c r="A223" s="34">
        <f t="shared" si="44"/>
        <v>276.45936410816847</v>
      </c>
      <c r="B223" s="35">
        <f t="shared" si="45"/>
        <v>1736164.806599298</v>
      </c>
      <c r="C223" s="36">
        <f t="shared" si="46"/>
        <v>1.4475397538712977</v>
      </c>
      <c r="D223" s="35">
        <f t="shared" si="47"/>
        <v>1.3605149597909669</v>
      </c>
      <c r="E223" s="35">
        <f t="shared" si="48"/>
        <v>1.2448966601324896</v>
      </c>
      <c r="F223" s="35">
        <f t="shared" si="49"/>
        <v>1.1234737711604841</v>
      </c>
      <c r="G223" s="35">
        <f t="shared" si="50"/>
        <v>1.0094887463977193</v>
      </c>
      <c r="H223" s="35">
        <f t="shared" si="51"/>
        <v>0.90822411246243206</v>
      </c>
      <c r="I223" s="35">
        <f t="shared" si="52"/>
        <v>0.82051709129600281</v>
      </c>
      <c r="J223" s="35">
        <f t="shared" si="53"/>
        <v>0.74528035280486404</v>
      </c>
      <c r="K223" s="35">
        <f t="shared" si="54"/>
        <v>0.68082391962295941</v>
      </c>
      <c r="L223" s="35">
        <f t="shared" si="55"/>
        <v>0.62543555251918692</v>
      </c>
      <c r="M223" s="35">
        <f t="shared" si="56"/>
        <v>0.57759322869952301</v>
      </c>
      <c r="N223" s="35">
        <f t="shared" si="57"/>
        <v>0.53601609911979919</v>
      </c>
    </row>
    <row r="224" spans="1:14">
      <c r="A224" s="34">
        <f t="shared" si="44"/>
        <v>277.09666876130251</v>
      </c>
      <c r="B224" s="35">
        <f t="shared" si="45"/>
        <v>1740167.0798209799</v>
      </c>
      <c r="C224" s="36">
        <f t="shared" si="46"/>
        <v>1.4436677362023396</v>
      </c>
      <c r="D224" s="35">
        <f t="shared" si="47"/>
        <v>1.3579156854893244</v>
      </c>
      <c r="E224" s="35">
        <f t="shared" si="48"/>
        <v>1.2436943011819062</v>
      </c>
      <c r="F224" s="35">
        <f t="shared" si="49"/>
        <v>1.1234046995365699</v>
      </c>
      <c r="G224" s="35">
        <f t="shared" si="50"/>
        <v>1.0102004446706481</v>
      </c>
      <c r="H224" s="35">
        <f t="shared" si="51"/>
        <v>0.90942161399664156</v>
      </c>
      <c r="I224" s="35">
        <f t="shared" si="52"/>
        <v>0.82199262427954467</v>
      </c>
      <c r="J224" s="35">
        <f t="shared" si="53"/>
        <v>0.74689876701892211</v>
      </c>
      <c r="K224" s="35">
        <f t="shared" si="54"/>
        <v>0.68250084669580302</v>
      </c>
      <c r="L224" s="35">
        <f t="shared" si="55"/>
        <v>0.62711968192131862</v>
      </c>
      <c r="M224" s="35">
        <f t="shared" si="56"/>
        <v>0.57925411330887189</v>
      </c>
      <c r="N224" s="35">
        <f t="shared" si="57"/>
        <v>0.53763628777090611</v>
      </c>
    </row>
    <row r="225" spans="1:14">
      <c r="A225" s="34">
        <f t="shared" si="44"/>
        <v>277.73544255339021</v>
      </c>
      <c r="B225" s="35">
        <f t="shared" si="45"/>
        <v>1744178.5792352906</v>
      </c>
      <c r="C225" s="36">
        <f t="shared" si="46"/>
        <v>1.4398319868581009</v>
      </c>
      <c r="D225" s="35">
        <f t="shared" si="47"/>
        <v>1.3553324902076302</v>
      </c>
      <c r="E225" s="35">
        <f t="shared" si="48"/>
        <v>1.2424922199757509</v>
      </c>
      <c r="F225" s="35">
        <f t="shared" si="49"/>
        <v>1.1233289795389538</v>
      </c>
      <c r="G225" s="35">
        <f t="shared" si="50"/>
        <v>1.0109047694230313</v>
      </c>
      <c r="H225" s="35">
        <f t="shared" si="51"/>
        <v>0.91061377665281273</v>
      </c>
      <c r="I225" s="35">
        <f t="shared" si="52"/>
        <v>0.8234655427330495</v>
      </c>
      <c r="J225" s="35">
        <f t="shared" si="53"/>
        <v>0.74851708265599448</v>
      </c>
      <c r="K225" s="35">
        <f t="shared" si="54"/>
        <v>0.68417970655132698</v>
      </c>
      <c r="L225" s="35">
        <f t="shared" si="55"/>
        <v>0.62880727726160845</v>
      </c>
      <c r="M225" s="35">
        <f t="shared" si="56"/>
        <v>0.5809195733598066</v>
      </c>
      <c r="N225" s="35">
        <f t="shared" si="57"/>
        <v>0.53926182819580615</v>
      </c>
    </row>
    <row r="226" spans="1:14">
      <c r="A226" s="34">
        <f t="shared" si="44"/>
        <v>278.37568887114656</v>
      </c>
      <c r="B226" s="35">
        <f t="shared" si="45"/>
        <v>1748199.3261108005</v>
      </c>
      <c r="C226" s="36">
        <f t="shared" si="46"/>
        <v>1.436032054067967</v>
      </c>
      <c r="D226" s="35">
        <f t="shared" si="47"/>
        <v>1.3527652956195209</v>
      </c>
      <c r="E226" s="35">
        <f t="shared" si="48"/>
        <v>1.2412905085880941</v>
      </c>
      <c r="F226" s="35">
        <f t="shared" si="49"/>
        <v>1.1232466924628883</v>
      </c>
      <c r="G226" s="35">
        <f t="shared" si="50"/>
        <v>1.0116017427311843</v>
      </c>
      <c r="H226" s="35">
        <f t="shared" si="51"/>
        <v>0.91180058003106013</v>
      </c>
      <c r="I226" s="35">
        <f t="shared" si="52"/>
        <v>0.82493580980993997</v>
      </c>
      <c r="J226" s="35">
        <f t="shared" si="53"/>
        <v>0.75013526406034592</v>
      </c>
      <c r="K226" s="35">
        <f t="shared" si="54"/>
        <v>0.68586047339900924</v>
      </c>
      <c r="L226" s="35">
        <f t="shared" si="55"/>
        <v>0.6304983255260429</v>
      </c>
      <c r="M226" s="35">
        <f t="shared" si="56"/>
        <v>0.58258960851911379</v>
      </c>
      <c r="N226" s="35">
        <f t="shared" si="57"/>
        <v>0.54089273133320337</v>
      </c>
    </row>
    <row r="227" spans="1:14">
      <c r="A227" s="34">
        <f t="shared" si="44"/>
        <v>279.01741110909387</v>
      </c>
      <c r="B227" s="35">
        <f t="shared" si="45"/>
        <v>1752229.3417651094</v>
      </c>
      <c r="C227" s="36">
        <f t="shared" si="46"/>
        <v>1.4322674930747397</v>
      </c>
      <c r="D227" s="35">
        <f t="shared" si="47"/>
        <v>1.3502140225528902</v>
      </c>
      <c r="E227" s="35">
        <f t="shared" si="48"/>
        <v>1.240089257032829</v>
      </c>
      <c r="F227" s="35">
        <f t="shared" si="49"/>
        <v>1.123157919020352</v>
      </c>
      <c r="G227" s="35">
        <f t="shared" si="50"/>
        <v>1.0122913868915158</v>
      </c>
      <c r="H227" s="35">
        <f t="shared" si="51"/>
        <v>0.91298200391677242</v>
      </c>
      <c r="I227" s="35">
        <f t="shared" si="52"/>
        <v>0.82640338855428941</v>
      </c>
      <c r="J227" s="35">
        <f t="shared" si="53"/>
        <v>0.75175327523391589</v>
      </c>
      <c r="K227" s="35">
        <f t="shared" si="54"/>
        <v>0.68754312100853299</v>
      </c>
      <c r="L227" s="35">
        <f t="shared" si="55"/>
        <v>0.63219281327351118</v>
      </c>
      <c r="M227" s="35">
        <f t="shared" si="56"/>
        <v>0.58426421810554996</v>
      </c>
      <c r="N227" s="35">
        <f t="shared" si="57"/>
        <v>0.54252900788384284</v>
      </c>
    </row>
    <row r="228" spans="1:14">
      <c r="A228" s="34">
        <f t="shared" si="44"/>
        <v>279.66061266957951</v>
      </c>
      <c r="B228" s="35">
        <f t="shared" si="45"/>
        <v>1756268.6475649592</v>
      </c>
      <c r="C228" s="36">
        <f t="shared" si="46"/>
        <v>1.4285378660089316</v>
      </c>
      <c r="D228" s="35">
        <f t="shared" si="47"/>
        <v>1.347678591043566</v>
      </c>
      <c r="E228" s="35">
        <f t="shared" si="48"/>
        <v>1.2388885532949667</v>
      </c>
      <c r="F228" s="35">
        <f t="shared" si="49"/>
        <v>1.1230627393353179</v>
      </c>
      <c r="G228" s="35">
        <f t="shared" si="50"/>
        <v>1.0129737244148931</v>
      </c>
      <c r="H228" s="35">
        <f t="shared" si="51"/>
        <v>0.9141580282811127</v>
      </c>
      <c r="I228" s="35">
        <f t="shared" si="52"/>
        <v>0.82786824190232067</v>
      </c>
      <c r="J228" s="35">
        <f t="shared" si="53"/>
        <v>0.75337107983515916</v>
      </c>
      <c r="K228" s="35">
        <f t="shared" si="54"/>
        <v>0.68922762270547178</v>
      </c>
      <c r="L228" s="35">
        <f t="shared" si="55"/>
        <v>0.63389072662938095</v>
      </c>
      <c r="M228" s="35">
        <f t="shared" si="56"/>
        <v>0.58594340108263077</v>
      </c>
      <c r="N228" s="35">
        <f t="shared" si="57"/>
        <v>0.54417066830357796</v>
      </c>
    </row>
    <row r="229" spans="1:14">
      <c r="A229" s="34">
        <f t="shared" si="44"/>
        <v>280.30529696279416</v>
      </c>
      <c r="B229" s="35">
        <f t="shared" si="45"/>
        <v>1760317.2649263474</v>
      </c>
      <c r="C229" s="36">
        <f t="shared" si="46"/>
        <v>1.4248427417654552</v>
      </c>
      <c r="D229" s="35">
        <f t="shared" si="47"/>
        <v>1.3451589203871419</v>
      </c>
      <c r="E229" s="35">
        <f t="shared" si="48"/>
        <v>1.2376884833617179</v>
      </c>
      <c r="F229" s="35">
        <f t="shared" si="49"/>
        <v>1.1229612329393002</v>
      </c>
      <c r="G229" s="35">
        <f t="shared" si="50"/>
        <v>1.0136487780210528</v>
      </c>
      <c r="H229" s="35">
        <f t="shared" si="51"/>
        <v>0.91532863328151171</v>
      </c>
      <c r="I229" s="35">
        <f t="shared" si="52"/>
        <v>0.82933033268394063</v>
      </c>
      <c r="J229" s="35">
        <f t="shared" si="53"/>
        <v>0.75498864117792697</v>
      </c>
      <c r="K229" s="35">
        <f t="shared" si="54"/>
        <v>0.69091395136697209</v>
      </c>
      <c r="L229" s="35">
        <f t="shared" si="55"/>
        <v>0.63559205127901675</v>
      </c>
      <c r="M229" s="35">
        <f t="shared" si="56"/>
        <v>0.58762715605131721</v>
      </c>
      <c r="N229" s="35">
        <f t="shared" si="57"/>
        <v>0.54581772279630858</v>
      </c>
    </row>
    <row r="230" spans="1:14">
      <c r="A230" s="34">
        <f t="shared" si="44"/>
        <v>280.95146740678973</v>
      </c>
      <c r="B230" s="35">
        <f t="shared" si="45"/>
        <v>1764375.2153146395</v>
      </c>
      <c r="C230" s="36">
        <f t="shared" si="46"/>
        <v>1.4211816958826438</v>
      </c>
      <c r="D230" s="35">
        <f t="shared" si="47"/>
        <v>1.3426549291889958</v>
      </c>
      <c r="E230" s="35">
        <f t="shared" si="48"/>
        <v>1.236489131253337</v>
      </c>
      <c r="F230" s="35">
        <f t="shared" si="49"/>
        <v>1.1228534787671525</v>
      </c>
      <c r="G230" s="35">
        <f t="shared" si="50"/>
        <v>1.0143165706330328</v>
      </c>
      <c r="H230" s="35">
        <f t="shared" si="51"/>
        <v>0.91649379926213137</v>
      </c>
      <c r="I230" s="35">
        <f t="shared" si="52"/>
        <v>0.83078962362429398</v>
      </c>
      <c r="J230" s="35">
        <f t="shared" si="53"/>
        <v>0.75660592223037693</v>
      </c>
      <c r="K230" s="35">
        <f t="shared" si="54"/>
        <v>0.6926020794174258</v>
      </c>
      <c r="L230" s="35">
        <f t="shared" si="55"/>
        <v>0.63729677246123184</v>
      </c>
      <c r="M230" s="35">
        <f t="shared" si="56"/>
        <v>0.58931548124259081</v>
      </c>
      <c r="N230" s="35">
        <f t="shared" si="57"/>
        <v>0.5474701813067776</v>
      </c>
    </row>
    <row r="231" spans="1:14">
      <c r="A231" s="34">
        <f t="shared" si="44"/>
        <v>281.59912742749765</v>
      </c>
      <c r="B231" s="35">
        <f t="shared" si="45"/>
        <v>1768442.5202446852</v>
      </c>
      <c r="C231" s="36">
        <f t="shared" si="46"/>
        <v>1.4175543104235764</v>
      </c>
      <c r="D231" s="35">
        <f t="shared" si="47"/>
        <v>1.3401665354125658</v>
      </c>
      <c r="E231" s="35">
        <f t="shared" si="48"/>
        <v>1.2352905790537356</v>
      </c>
      <c r="F231" s="35">
        <f t="shared" si="49"/>
        <v>1.1227395551531303</v>
      </c>
      <c r="G231" s="35">
        <f t="shared" si="50"/>
        <v>1.0149771253716464</v>
      </c>
      <c r="H231" s="35">
        <f t="shared" si="51"/>
        <v>0.91765350675431989</v>
      </c>
      <c r="I231" s="35">
        <f t="shared" si="52"/>
        <v>0.83224607734535128</v>
      </c>
      <c r="J231" s="35">
        <f t="shared" si="53"/>
        <v>0.75822288561392426</v>
      </c>
      <c r="K231" s="35">
        <f t="shared" si="54"/>
        <v>0.69429197882414262</v>
      </c>
      <c r="L231" s="35">
        <f t="shared" si="55"/>
        <v>0.63900487496168457</v>
      </c>
      <c r="M231" s="35">
        <f t="shared" si="56"/>
        <v>0.5910083745099225</v>
      </c>
      <c r="N231" s="35">
        <f t="shared" si="57"/>
        <v>0.54912805351323579</v>
      </c>
    </row>
    <row r="232" spans="1:14">
      <c r="A232" s="34">
        <f t="shared" si="44"/>
        <v>282.24828045874682</v>
      </c>
      <c r="B232" s="35">
        <f t="shared" si="45"/>
        <v>1772519.2012809301</v>
      </c>
      <c r="C232" s="36">
        <f t="shared" si="46"/>
        <v>1.4139601738596701</v>
      </c>
      <c r="D232" s="35">
        <f t="shared" si="47"/>
        <v>1.337693656425931</v>
      </c>
      <c r="E232" s="35">
        <f t="shared" si="48"/>
        <v>1.2340929069408486</v>
      </c>
      <c r="F232" s="35">
        <f t="shared" si="49"/>
        <v>1.1226195398272045</v>
      </c>
      <c r="G232" s="35">
        <f t="shared" si="50"/>
        <v>1.0156304655499893</v>
      </c>
      <c r="H232" s="35">
        <f t="shared" si="51"/>
        <v>0.91880773647704372</v>
      </c>
      <c r="I232" s="35">
        <f t="shared" si="52"/>
        <v>0.83369965636752297</v>
      </c>
      <c r="J232" s="35">
        <f t="shared" si="53"/>
        <v>0.75983949360222736</v>
      </c>
      <c r="K232" s="35">
        <f t="shared" si="54"/>
        <v>0.69598362109301748</v>
      </c>
      <c r="L232" s="35">
        <f t="shared" si="55"/>
        <v>0.6407163431062104</v>
      </c>
      <c r="M232" s="35">
        <f t="shared" si="56"/>
        <v>0.59270583332163107</v>
      </c>
      <c r="N232" s="35">
        <f t="shared" si="57"/>
        <v>0.55079134881996272</v>
      </c>
    </row>
    <row r="233" spans="1:14">
      <c r="A233" s="34">
        <f t="shared" si="44"/>
        <v>282.898929942282</v>
      </c>
      <c r="B233" s="35">
        <f t="shared" si="45"/>
        <v>1776605.2800375309</v>
      </c>
      <c r="C233" s="36">
        <f t="shared" si="46"/>
        <v>1.4103988809564938</v>
      </c>
      <c r="D233" s="35">
        <f t="shared" si="47"/>
        <v>1.335236209046748</v>
      </c>
      <c r="E233" s="35">
        <f t="shared" si="48"/>
        <v>1.2328961932167499</v>
      </c>
      <c r="F233" s="35">
        <f t="shared" si="49"/>
        <v>1.1224935099116233</v>
      </c>
      <c r="G233" s="35">
        <f t="shared" si="50"/>
        <v>1.0162766146679856</v>
      </c>
      <c r="H233" s="35">
        <f t="shared" si="51"/>
        <v>0.91995646933730602</v>
      </c>
      <c r="I233" s="35">
        <f t="shared" si="52"/>
        <v>0.83515032311130222</v>
      </c>
      <c r="J233" s="35">
        <f t="shared" si="53"/>
        <v>0.76145570812021246</v>
      </c>
      <c r="K233" s="35">
        <f t="shared" si="54"/>
        <v>0.69767697726419564</v>
      </c>
      <c r="L233" s="35">
        <f t="shared" si="55"/>
        <v>0.64243116075409601</v>
      </c>
      <c r="M233" s="35">
        <f t="shared" si="56"/>
        <v>0.59440785475313218</v>
      </c>
      <c r="N233" s="35">
        <f t="shared" si="57"/>
        <v>0.55246007634964855</v>
      </c>
    </row>
    <row r="234" spans="1:14">
      <c r="A234" s="34">
        <f t="shared" si="44"/>
        <v>283.55107932778202</v>
      </c>
      <c r="B234" s="35">
        <f t="shared" si="45"/>
        <v>1780700.7781784711</v>
      </c>
      <c r="C234" s="36">
        <f t="shared" si="46"/>
        <v>1.4068700326617505</v>
      </c>
      <c r="D234" s="35">
        <f t="shared" si="47"/>
        <v>1.3327941095855824</v>
      </c>
      <c r="E234" s="35">
        <f t="shared" si="48"/>
        <v>1.2317005143375022</v>
      </c>
      <c r="F234" s="35">
        <f t="shared" si="49"/>
        <v>1.1223615419177104</v>
      </c>
      <c r="G234" s="35">
        <f t="shared" si="50"/>
        <v>1.0169155964069649</v>
      </c>
      <c r="H234" s="35">
        <f t="shared" si="51"/>
        <v>0.92109968643054074</v>
      </c>
      <c r="I234" s="35">
        <f t="shared" si="52"/>
        <v>0.83659803989893422</v>
      </c>
      <c r="J234" s="35">
        <f t="shared" si="53"/>
        <v>0.76307149074313518</v>
      </c>
      <c r="K234" s="35">
        <f t="shared" si="54"/>
        <v>0.69937201790773584</v>
      </c>
      <c r="L234" s="35">
        <f t="shared" si="55"/>
        <v>0.64414931129129138</v>
      </c>
      <c r="M234" s="35">
        <f t="shared" si="56"/>
        <v>0.59611443547907395</v>
      </c>
      <c r="N234" s="35">
        <f t="shared" si="57"/>
        <v>0.5541342449356299</v>
      </c>
    </row>
    <row r="235" spans="1:14">
      <c r="A235" s="34">
        <f t="shared" si="44"/>
        <v>284.20473207287796</v>
      </c>
      <c r="B235" s="35">
        <f t="shared" si="45"/>
        <v>1784805.7174176737</v>
      </c>
      <c r="C235" s="36">
        <f t="shared" si="46"/>
        <v>1.4033732359954292</v>
      </c>
      <c r="D235" s="35">
        <f t="shared" si="47"/>
        <v>1.330367273887715</v>
      </c>
      <c r="E235" s="35">
        <f t="shared" si="48"/>
        <v>1.2305059449427571</v>
      </c>
      <c r="F235" s="35">
        <f t="shared" si="49"/>
        <v>1.1222237117429117</v>
      </c>
      <c r="G235" s="35">
        <f t="shared" si="50"/>
        <v>1.0175474346242879</v>
      </c>
      <c r="H235" s="35">
        <f t="shared" si="51"/>
        <v>0.92223736904099829</v>
      </c>
      <c r="I235" s="35">
        <f t="shared" si="52"/>
        <v>0.83804276895611829</v>
      </c>
      <c r="J235" s="35">
        <f t="shared" si="53"/>
        <v>0.76468680269568612</v>
      </c>
      <c r="K235" s="35">
        <f t="shared" si="54"/>
        <v>0.70106871311927665</v>
      </c>
      <c r="L235" s="35">
        <f t="shared" si="55"/>
        <v>0.6458707776235646</v>
      </c>
      <c r="M235" s="35">
        <f t="shared" si="56"/>
        <v>0.59782557176536411</v>
      </c>
      <c r="N235" s="35">
        <f t="shared" si="57"/>
        <v>0.55581386311398318</v>
      </c>
    </row>
    <row r="236" spans="1:14">
      <c r="A236" s="34">
        <f t="shared" si="44"/>
        <v>284.85989164317164</v>
      </c>
      <c r="B236" s="35">
        <f t="shared" si="45"/>
        <v>1788920.119519118</v>
      </c>
      <c r="C236" s="36">
        <f t="shared" si="46"/>
        <v>1.3999081039420354</v>
      </c>
      <c r="D236" s="35">
        <f t="shared" si="47"/>
        <v>1.3279556173734246</v>
      </c>
      <c r="E236" s="35">
        <f t="shared" si="48"/>
        <v>1.229312557885069</v>
      </c>
      <c r="F236" s="35">
        <f t="shared" si="49"/>
        <v>1.1220800946680629</v>
      </c>
      <c r="G236" s="35">
        <f t="shared" si="50"/>
        <v>1.0181721533479995</v>
      </c>
      <c r="H236" s="35">
        <f t="shared" si="51"/>
        <v>0.92336949864210494</v>
      </c>
      <c r="I236" s="35">
        <f t="shared" si="52"/>
        <v>0.83948447241373292</v>
      </c>
      <c r="J236" s="35">
        <f t="shared" si="53"/>
        <v>0.76630160485113152</v>
      </c>
      <c r="K236" s="35">
        <f t="shared" si="54"/>
        <v>0.70276703251569883</v>
      </c>
      <c r="L236" s="35">
        <f t="shared" si="55"/>
        <v>0.64759554216959492</v>
      </c>
      <c r="M236" s="35">
        <f t="shared" si="56"/>
        <v>0.59954125946108006</v>
      </c>
      <c r="N236" s="35">
        <f t="shared" si="57"/>
        <v>0.55749893911546589</v>
      </c>
    </row>
    <row r="237" spans="1:14">
      <c r="A237" s="34">
        <f t="shared" si="44"/>
        <v>285.51656151225382</v>
      </c>
      <c r="B237" s="35">
        <f t="shared" si="45"/>
        <v>1793044.0062969539</v>
      </c>
      <c r="C237" s="36">
        <f t="shared" si="46"/>
        <v>1.3964742553449041</v>
      </c>
      <c r="D237" s="35">
        <f t="shared" si="47"/>
        <v>1.3255590550768352</v>
      </c>
      <c r="E237" s="35">
        <f t="shared" si="48"/>
        <v>1.2281204242589419</v>
      </c>
      <c r="F237" s="35">
        <f t="shared" si="49"/>
        <v>1.1219307653548933</v>
      </c>
      <c r="G237" s="35">
        <f t="shared" si="50"/>
        <v>1.0187897767715333</v>
      </c>
      <c r="H237" s="35">
        <f t="shared" si="51"/>
        <v>0.92449605689681091</v>
      </c>
      <c r="I237" s="35">
        <f t="shared" si="52"/>
        <v>0.84092311230959416</v>
      </c>
      <c r="J237" s="35">
        <f t="shared" si="53"/>
        <v>0.7679158577305002</v>
      </c>
      <c r="K237" s="35">
        <f t="shared" si="54"/>
        <v>0.70446694523079512</v>
      </c>
      <c r="L237" s="35">
        <f t="shared" si="55"/>
        <v>0.64932358685400937</v>
      </c>
      <c r="M237" s="35">
        <f t="shared" si="56"/>
        <v>0.60126149399026818</v>
      </c>
      <c r="N237" s="35">
        <f t="shared" si="57"/>
        <v>0.55918948085731135</v>
      </c>
    </row>
    <row r="238" spans="1:14">
      <c r="A238" s="34">
        <f t="shared" si="44"/>
        <v>286.17474516172285</v>
      </c>
      <c r="B238" s="35">
        <f t="shared" si="45"/>
        <v>1797177.3996156196</v>
      </c>
      <c r="C238" s="36">
        <f t="shared" si="46"/>
        <v>1.3930713148025324</v>
      </c>
      <c r="D238" s="35">
        <f t="shared" si="47"/>
        <v>1.3231775016833434</v>
      </c>
      <c r="E238" s="35">
        <f t="shared" si="48"/>
        <v>1.2269296134295944</v>
      </c>
      <c r="F238" s="35">
        <f t="shared" si="49"/>
        <v>1.121775797843747</v>
      </c>
      <c r="G238" s="35">
        <f t="shared" si="50"/>
        <v>1.0194003292484477</v>
      </c>
      <c r="H238" s="35">
        <f t="shared" si="51"/>
        <v>0.92561702565791881</v>
      </c>
      <c r="I238" s="35">
        <f t="shared" si="52"/>
        <v>0.84235865059024029</v>
      </c>
      <c r="J238" s="35">
        <f t="shared" si="53"/>
        <v>0.76952952150181242</v>
      </c>
      <c r="K238" s="35">
        <f t="shared" si="54"/>
        <v>0.70616841991094137</v>
      </c>
      <c r="L238" s="35">
        <f t="shared" si="55"/>
        <v>0.65105489310036069</v>
      </c>
      <c r="M238" s="35">
        <f t="shared" si="56"/>
        <v>0.60298627034362973</v>
      </c>
      <c r="N238" s="35">
        <f t="shared" si="57"/>
        <v>0.56088549593487214</v>
      </c>
    </row>
    <row r="239" spans="1:14">
      <c r="A239" s="34">
        <f t="shared" si="44"/>
        <v>286.83444608120288</v>
      </c>
      <c r="B239" s="35">
        <f t="shared" si="45"/>
        <v>1801320.3213899541</v>
      </c>
      <c r="C239" s="36">
        <f t="shared" si="46"/>
        <v>1.3896989125669106</v>
      </c>
      <c r="D239" s="35">
        <f t="shared" si="47"/>
        <v>1.3208108715656883</v>
      </c>
      <c r="E239" s="35">
        <f t="shared" si="48"/>
        <v>1.2257401930614402</v>
      </c>
      <c r="F239" s="35">
        <f t="shared" si="49"/>
        <v>1.1216152655515244</v>
      </c>
      <c r="G239" s="35">
        <f t="shared" si="50"/>
        <v>1.0200038352872094</v>
      </c>
      <c r="H239" s="35">
        <f t="shared" si="51"/>
        <v>0.92673238696839411</v>
      </c>
      <c r="I239" s="35">
        <f t="shared" si="52"/>
        <v>0.84379104911274549</v>
      </c>
      <c r="J239" s="35">
        <f t="shared" si="53"/>
        <v>0.77114255597935</v>
      </c>
      <c r="K239" s="35">
        <f t="shared" si="54"/>
        <v>0.70787142471077114</v>
      </c>
      <c r="L239" s="35">
        <f t="shared" si="55"/>
        <v>0.6527894418240463</v>
      </c>
      <c r="M239" s="35">
        <f t="shared" si="56"/>
        <v>0.60471558307008644</v>
      </c>
      <c r="N239" s="35">
        <f t="shared" si="57"/>
        <v>0.56258699161310488</v>
      </c>
    </row>
    <row r="240" spans="1:14">
      <c r="A240" s="34">
        <f t="shared" si="44"/>
        <v>287.49566776836252</v>
      </c>
      <c r="B240" s="35">
        <f t="shared" si="45"/>
        <v>1805472.7935853167</v>
      </c>
      <c r="C240" s="36">
        <f t="shared" si="46"/>
        <v>1.3863566844437969</v>
      </c>
      <c r="D240" s="35">
        <f t="shared" si="47"/>
        <v>1.3184590788186912</v>
      </c>
      <c r="E240" s="35">
        <f t="shared" si="48"/>
        <v>1.224552229146276</v>
      </c>
      <c r="F240" s="35">
        <f t="shared" si="49"/>
        <v>1.1214492412698354</v>
      </c>
      <c r="G240" s="35">
        <f t="shared" si="50"/>
        <v>1.0206003195460167</v>
      </c>
      <c r="H240" s="35">
        <f t="shared" si="51"/>
        <v>0.92784212306165958</v>
      </c>
      <c r="I240" s="35">
        <f t="shared" si="52"/>
        <v>0.84522026964656183</v>
      </c>
      <c r="J240" s="35">
        <f t="shared" si="53"/>
        <v>0.7727549206229738</v>
      </c>
      <c r="K240" s="35">
        <f t="shared" si="54"/>
        <v>0.70957592728885888</v>
      </c>
      <c r="L240" s="35">
        <f t="shared" si="55"/>
        <v>0.65452721342517106</v>
      </c>
      <c r="M240" s="35">
        <f t="shared" si="56"/>
        <v>0.60644942626823628</v>
      </c>
      <c r="N240" s="35">
        <f t="shared" si="57"/>
        <v>0.56429397481790478</v>
      </c>
    </row>
    <row r="241" spans="1:14">
      <c r="A241" s="34">
        <f t="shared" si="44"/>
        <v>288.15841372893334</v>
      </c>
      <c r="B241" s="35">
        <f t="shared" si="45"/>
        <v>1809634.8382177013</v>
      </c>
      <c r="C241" s="36">
        <f t="shared" si="46"/>
        <v>1.3830442716949154</v>
      </c>
      <c r="D241" s="35">
        <f t="shared" si="47"/>
        <v>1.3161220372927167</v>
      </c>
      <c r="E241" s="35">
        <f t="shared" si="48"/>
        <v>1.223365786031182</v>
      </c>
      <c r="F241" s="35">
        <f t="shared" si="49"/>
        <v>1.1212777971633614</v>
      </c>
      <c r="G241" s="35">
        <f t="shared" si="50"/>
        <v>1.0211898068276668</v>
      </c>
      <c r="H241" s="35">
        <f t="shared" si="51"/>
        <v>0.92894621636187269</v>
      </c>
      <c r="I241" s="35">
        <f t="shared" si="52"/>
        <v>0.84664627387539215</v>
      </c>
      <c r="J241" s="35">
        <f t="shared" si="53"/>
        <v>0.77436657453748559</v>
      </c>
      <c r="K241" s="35">
        <f t="shared" si="54"/>
        <v>0.71128189480340931</v>
      </c>
      <c r="L241" s="35">
        <f t="shared" si="55"/>
        <v>0.6562681877813541</v>
      </c>
      <c r="M241" s="35">
        <f t="shared" si="56"/>
        <v>0.6081877935776886</v>
      </c>
      <c r="N241" s="35">
        <f t="shared" si="57"/>
        <v>0.5660064521272774</v>
      </c>
    </row>
    <row r="242" spans="1:14">
      <c r="A242" s="34">
        <f t="shared" si="44"/>
        <v>288.82268747672845</v>
      </c>
      <c r="B242" s="35">
        <f t="shared" si="45"/>
        <v>1813806.4773538546</v>
      </c>
      <c r="C242" s="36">
        <f t="shared" si="46"/>
        <v>1.3797613209420347</v>
      </c>
      <c r="D242" s="35">
        <f t="shared" si="47"/>
        <v>1.3137996606258904</v>
      </c>
      <c r="E242" s="35">
        <f t="shared" si="48"/>
        <v>1.2221809264461214</v>
      </c>
      <c r="F242" s="35">
        <f t="shared" si="49"/>
        <v>1.12110100476842</v>
      </c>
      <c r="G242" s="35">
        <f t="shared" si="50"/>
        <v>1.0217723220744674</v>
      </c>
      <c r="H242" s="35">
        <f t="shared" si="51"/>
        <v>0.93004464948418542</v>
      </c>
      <c r="I242" s="35">
        <f t="shared" si="52"/>
        <v>0.84806902339908841</v>
      </c>
      <c r="J242" s="35">
        <f t="shared" si="53"/>
        <v>0.77597747647203663</v>
      </c>
      <c r="K242" s="35">
        <f t="shared" si="54"/>
        <v>0.71298929390795529</v>
      </c>
      <c r="L242" s="35">
        <f t="shared" si="55"/>
        <v>0.65801234424047883</v>
      </c>
      <c r="M242" s="35">
        <f t="shared" si="56"/>
        <v>0.60993067817028324</v>
      </c>
      <c r="N242" s="35">
        <f t="shared" si="57"/>
        <v>0.56772442976235393</v>
      </c>
    </row>
    <row r="243" spans="1:14">
      <c r="A243" s="34">
        <f t="shared" si="44"/>
        <v>289.48849253366109</v>
      </c>
      <c r="B243" s="35">
        <f t="shared" si="45"/>
        <v>1817987.7331113915</v>
      </c>
      <c r="C243" s="36">
        <f t="shared" si="46"/>
        <v>1.3765074840728875</v>
      </c>
      <c r="D243" s="35">
        <f t="shared" si="47"/>
        <v>1.3114918622751122</v>
      </c>
      <c r="E243" s="35">
        <f t="shared" si="48"/>
        <v>1.2209977115312458</v>
      </c>
      <c r="F243" s="35">
        <f t="shared" si="49"/>
        <v>1.1209189349917286</v>
      </c>
      <c r="G243" s="35">
        <f t="shared" si="50"/>
        <v>1.0223478903631917</v>
      </c>
      <c r="H243" s="35">
        <f t="shared" si="51"/>
        <v>0.93113740523498767</v>
      </c>
      <c r="I243" s="35">
        <f t="shared" si="52"/>
        <v>0.84948847973558317</v>
      </c>
      <c r="J243" s="35">
        <f t="shared" si="53"/>
        <v>0.77758758481958501</v>
      </c>
      <c r="K243" s="35">
        <f t="shared" si="54"/>
        <v>0.71469809074706714</v>
      </c>
      <c r="L243" s="35">
        <f t="shared" si="55"/>
        <v>0.65975966161338806</v>
      </c>
      <c r="M243" s="35">
        <f t="shared" si="56"/>
        <v>0.61167807274119268</v>
      </c>
      <c r="N243" s="35">
        <f t="shared" si="57"/>
        <v>0.56944791357824087</v>
      </c>
    </row>
    <row r="244" spans="1:14">
      <c r="A244" s="34">
        <f t="shared" si="44"/>
        <v>290.15583242976345</v>
      </c>
      <c r="B244" s="35">
        <f t="shared" si="45"/>
        <v>1822178.6276589145</v>
      </c>
      <c r="C244" s="36">
        <f t="shared" si="46"/>
        <v>1.3732824181488998</v>
      </c>
      <c r="D244" s="35">
        <f t="shared" si="47"/>
        <v>1.3091985555459018</v>
      </c>
      <c r="E244" s="35">
        <f t="shared" si="48"/>
        <v>1.2198162008638933</v>
      </c>
      <c r="F244" s="35">
        <f t="shared" si="49"/>
        <v>1.1207316581093616</v>
      </c>
      <c r="G244" s="35">
        <f t="shared" si="50"/>
        <v>1.0229165369000786</v>
      </c>
      <c r="H244" s="35">
        <f t="shared" si="51"/>
        <v>0.93222446661213332</v>
      </c>
      <c r="I244" s="35">
        <f t="shared" si="52"/>
        <v>0.85090460432284443</v>
      </c>
      <c r="J244" s="35">
        <f t="shared" si="53"/>
        <v>0.77919685761639967</v>
      </c>
      <c r="K244" s="35">
        <f t="shared" si="54"/>
        <v>0.71640825095207172</v>
      </c>
      <c r="L244" s="35">
        <f t="shared" si="55"/>
        <v>0.66151011816652494</v>
      </c>
      <c r="M244" s="35">
        <f t="shared" si="56"/>
        <v>0.61342996949990358</v>
      </c>
      <c r="N244" s="35">
        <f t="shared" si="57"/>
        <v>0.57117690905470819</v>
      </c>
    </row>
    <row r="245" spans="1:14">
      <c r="A245" s="34">
        <f t="shared" si="44"/>
        <v>290.8247107032052</v>
      </c>
      <c r="B245" s="35">
        <f t="shared" si="45"/>
        <v>1826379.1832161287</v>
      </c>
      <c r="C245" s="36">
        <f t="shared" si="46"/>
        <v>1.3700857853147022</v>
      </c>
      <c r="D245" s="35">
        <f t="shared" si="47"/>
        <v>1.3069196536211201</v>
      </c>
      <c r="E245" s="35">
        <f t="shared" si="48"/>
        <v>1.2186364524852884</v>
      </c>
      <c r="F245" s="35">
        <f t="shared" si="49"/>
        <v>1.1205392437658956</v>
      </c>
      <c r="G245" s="35">
        <f t="shared" si="50"/>
        <v>1.023478287015879</v>
      </c>
      <c r="H245" s="35">
        <f t="shared" si="51"/>
        <v>0.93330581680515023</v>
      </c>
      <c r="I245" s="35">
        <f t="shared" si="52"/>
        <v>0.8523173585208651</v>
      </c>
      <c r="J245" s="35">
        <f t="shared" si="53"/>
        <v>0.78080525254161537</v>
      </c>
      <c r="K245" s="35">
        <f t="shared" si="54"/>
        <v>0.71811973963678577</v>
      </c>
      <c r="L245" s="35">
        <f t="shared" si="55"/>
        <v>0.66326369161451981</v>
      </c>
      <c r="M245" s="35">
        <f t="shared" si="56"/>
        <v>0.61518636016108041</v>
      </c>
      <c r="N245" s="35">
        <f t="shared" si="57"/>
        <v>0.57291142128670836</v>
      </c>
    </row>
    <row r="246" spans="1:14">
      <c r="A246" s="34">
        <f t="shared" si="44"/>
        <v>291.49513090031235</v>
      </c>
      <c r="B246" s="35">
        <f t="shared" si="45"/>
        <v>1830589.4220539615</v>
      </c>
      <c r="C246" s="36">
        <f t="shared" si="46"/>
        <v>1.3669172527093696</v>
      </c>
      <c r="D246" s="35">
        <f t="shared" si="47"/>
        <v>1.3046550695885886</v>
      </c>
      <c r="E246" s="35">
        <f t="shared" si="48"/>
        <v>1.2174585229269308</v>
      </c>
      <c r="F246" s="35">
        <f t="shared" si="49"/>
        <v>1.1203417609737416</v>
      </c>
      <c r="G246" s="35">
        <f t="shared" si="50"/>
        <v>1.0240331661609487</v>
      </c>
      <c r="H246" s="35">
        <f t="shared" si="51"/>
        <v>0.93438143919543215</v>
      </c>
      <c r="I246" s="35">
        <f t="shared" si="52"/>
        <v>0.85372670361367742</v>
      </c>
      <c r="J246" s="35">
        <f t="shared" si="53"/>
        <v>0.7824127269168385</v>
      </c>
      <c r="K246" s="35">
        <f t="shared" si="54"/>
        <v>0.71983252139326348</v>
      </c>
      <c r="L246" s="35">
        <f t="shared" si="55"/>
        <v>0.66502035911272472</v>
      </c>
      <c r="M246" s="35">
        <f t="shared" si="56"/>
        <v>0.6169472359353102</v>
      </c>
      <c r="N246" s="35">
        <f t="shared" si="57"/>
        <v>0.57465145497472958</v>
      </c>
    </row>
    <row r="247" spans="1:14">
      <c r="A247" s="34">
        <f t="shared" si="44"/>
        <v>292.16709657558607</v>
      </c>
      <c r="B247" s="35">
        <f t="shared" si="45"/>
        <v>1834809.3664946805</v>
      </c>
      <c r="C247" s="36">
        <f t="shared" si="46"/>
        <v>1.3637764923793794</v>
      </c>
      <c r="D247" s="35">
        <f t="shared" si="47"/>
        <v>1.3024047164676551</v>
      </c>
      <c r="E247" s="35">
        <f t="shared" si="48"/>
        <v>1.2162824672366805</v>
      </c>
      <c r="F247" s="35">
        <f t="shared" si="49"/>
        <v>1.1201392781126565</v>
      </c>
      <c r="G247" s="35">
        <f t="shared" si="50"/>
        <v>1.0245811999003895</v>
      </c>
      <c r="H247" s="35">
        <f t="shared" si="51"/>
        <v>0.9354513173564174</v>
      </c>
      <c r="I247" s="35">
        <f t="shared" si="52"/>
        <v>0.85513260081139797</v>
      </c>
      <c r="J247" s="35">
        <f t="shared" si="53"/>
        <v>0.78401923770580528</v>
      </c>
      <c r="K247" s="35">
        <f t="shared" si="54"/>
        <v>0.7215465602875607</v>
      </c>
      <c r="L247" s="35">
        <f t="shared" si="55"/>
        <v>0.66678009724969678</v>
      </c>
      <c r="M247" s="35">
        <f t="shared" si="56"/>
        <v>0.61871258751972558</v>
      </c>
      <c r="N247" s="35">
        <f t="shared" si="57"/>
        <v>0.57639701441497637</v>
      </c>
    </row>
    <row r="248" spans="1:14">
      <c r="A248" s="34">
        <f t="shared" si="44"/>
        <v>292.84061129172147</v>
      </c>
      <c r="B248" s="35">
        <f t="shared" si="45"/>
        <v>1839039.0389120108</v>
      </c>
      <c r="C248" s="36">
        <f t="shared" si="46"/>
        <v>1.3606631811932355</v>
      </c>
      <c r="D248" s="35">
        <f t="shared" si="47"/>
        <v>1.3001685072347311</v>
      </c>
      <c r="E248" s="35">
        <f t="shared" si="48"/>
        <v>1.2151083390045294</v>
      </c>
      <c r="F248" s="35">
        <f t="shared" si="49"/>
        <v>1.1199318629294266</v>
      </c>
      <c r="G248" s="35">
        <f t="shared" si="50"/>
        <v>1.0251224139092323</v>
      </c>
      <c r="H248" s="35">
        <f t="shared" si="51"/>
        <v>0.93651543505374724</v>
      </c>
      <c r="I248" s="35">
        <f t="shared" si="52"/>
        <v>0.85653501125230114</v>
      </c>
      <c r="J248" s="35">
        <f t="shared" si="53"/>
        <v>0.78562474151408934</v>
      </c>
      <c r="K248" s="35">
        <f t="shared" si="54"/>
        <v>0.72326181985551496</v>
      </c>
      <c r="L248" s="35">
        <f t="shared" si="55"/>
        <v>0.66854288203962742</v>
      </c>
      <c r="M248" s="35">
        <f t="shared" si="56"/>
        <v>0.62048240508850827</v>
      </c>
      <c r="N248" s="35">
        <f t="shared" si="57"/>
        <v>0.57814810348937828</v>
      </c>
    </row>
    <row r="249" spans="1:14">
      <c r="A249" s="34">
        <f t="shared" si="44"/>
        <v>293.51567861962656</v>
      </c>
      <c r="B249" s="35">
        <f t="shared" si="45"/>
        <v>1843278.4617312548</v>
      </c>
      <c r="C249" s="36">
        <f t="shared" si="46"/>
        <v>1.357577000757739</v>
      </c>
      <c r="D249" s="35">
        <f t="shared" si="47"/>
        <v>1.2979463548478358</v>
      </c>
      <c r="E249" s="35">
        <f t="shared" si="48"/>
        <v>1.213936190388069</v>
      </c>
      <c r="F249" s="35">
        <f t="shared" si="49"/>
        <v>1.1197195825377282</v>
      </c>
      <c r="G249" s="35">
        <f t="shared" si="50"/>
        <v>1.0256568339676766</v>
      </c>
      <c r="H249" s="35">
        <f t="shared" si="51"/>
        <v>0.93757377624541061</v>
      </c>
      <c r="I249" s="35">
        <f t="shared" si="52"/>
        <v>0.85793389600492242</v>
      </c>
      <c r="J249" s="35">
        <f t="shared" si="53"/>
        <v>0.7872291945888692</v>
      </c>
      <c r="K249" s="35">
        <f t="shared" si="54"/>
        <v>0.72497826309854763</v>
      </c>
      <c r="L249" s="35">
        <f t="shared" si="55"/>
        <v>0.67030868891472684</v>
      </c>
      <c r="M249" s="35">
        <f t="shared" si="56"/>
        <v>0.62225667828327125</v>
      </c>
      <c r="N249" s="35">
        <f t="shared" si="57"/>
        <v>0.57990472565542484</v>
      </c>
    </row>
    <row r="250" spans="1:14">
      <c r="A250" s="34">
        <f t="shared" si="44"/>
        <v>294.19230213844105</v>
      </c>
      <c r="B250" s="35">
        <f t="shared" si="45"/>
        <v>1847527.6574294099</v>
      </c>
      <c r="C250" s="36">
        <f t="shared" si="46"/>
        <v>1.3545176373358623</v>
      </c>
      <c r="D250" s="35">
        <f t="shared" si="47"/>
        <v>1.2957381722701768</v>
      </c>
      <c r="E250" s="35">
        <f t="shared" si="48"/>
        <v>1.2127660721376368</v>
      </c>
      <c r="F250" s="35">
        <f t="shared" si="49"/>
        <v>1.1195025034181476</v>
      </c>
      <c r="G250" s="35">
        <f t="shared" si="50"/>
        <v>1.0261844859563696</v>
      </c>
      <c r="H250" s="35">
        <f t="shared" si="51"/>
        <v>0.93862632508187116</v>
      </c>
      <c r="I250" s="35">
        <f t="shared" si="52"/>
        <v>0.85932921607018775</v>
      </c>
      <c r="J250" s="35">
        <f t="shared" si="53"/>
        <v>0.78883255281874287</v>
      </c>
      <c r="K250" s="35">
        <f t="shared" si="54"/>
        <v>0.72669585247948221</v>
      </c>
      <c r="L250" s="35">
        <f t="shared" si="55"/>
        <v>0.67207749271755346</v>
      </c>
      <c r="M250" s="35">
        <f t="shared" si="56"/>
        <v>0.62403539620331816</v>
      </c>
      <c r="N250" s="35">
        <f t="shared" si="57"/>
        <v>0.58166688393582022</v>
      </c>
    </row>
    <row r="251" spans="1:14">
      <c r="A251" s="34">
        <f t="shared" si="44"/>
        <v>294.87048543555551</v>
      </c>
      <c r="B251" s="35">
        <f t="shared" si="45"/>
        <v>1851786.6485352886</v>
      </c>
      <c r="C251" s="36">
        <f t="shared" si="46"/>
        <v>1.351484781766205</v>
      </c>
      <c r="D251" s="35">
        <f t="shared" si="47"/>
        <v>1.2935438724928023</v>
      </c>
      <c r="E251" s="35">
        <f t="shared" si="48"/>
        <v>1.21159803362116</v>
      </c>
      <c r="F251" s="35">
        <f t="shared" si="49"/>
        <v>1.1192806914183699</v>
      </c>
      <c r="G251" s="35">
        <f t="shared" si="50"/>
        <v>1.02670539585174</v>
      </c>
      <c r="H251" s="35">
        <f t="shared" si="51"/>
        <v>0.93967306590617894</v>
      </c>
      <c r="I251" s="35">
        <f t="shared" si="52"/>
        <v>0.8607209323835755</v>
      </c>
      <c r="J251" s="35">
        <f t="shared" si="53"/>
        <v>0.7904347717336051</v>
      </c>
      <c r="K251" s="35">
        <f t="shared" si="54"/>
        <v>0.72841454991839094</v>
      </c>
      <c r="L251" s="35">
        <f t="shared" si="55"/>
        <v>0.67384926769330111</v>
      </c>
      <c r="M251" s="35">
        <f t="shared" si="56"/>
        <v>0.62581854739578358</v>
      </c>
      <c r="N251" s="35">
        <f t="shared" si="57"/>
        <v>0.58343458090796441</v>
      </c>
    </row>
    <row r="252" spans="1:14">
      <c r="A252" s="34">
        <f t="shared" ref="A252:A315" si="58">A251*10^0.001</f>
        <v>295.55023210663029</v>
      </c>
      <c r="B252" s="35">
        <f t="shared" si="45"/>
        <v>1856055.4576296383</v>
      </c>
      <c r="C252" s="36">
        <f t="shared" si="46"/>
        <v>1.3484781293839945</v>
      </c>
      <c r="D252" s="35">
        <f t="shared" si="47"/>
        <v>1.2913633685563493</v>
      </c>
      <c r="E252" s="35">
        <f t="shared" si="48"/>
        <v>1.2104321228486823</v>
      </c>
      <c r="F252" s="35">
        <f t="shared" si="49"/>
        <v>1.1190542117535203</v>
      </c>
      <c r="G252" s="35">
        <f t="shared" si="50"/>
        <v>1.0272195897213807</v>
      </c>
      <c r="H252" s="35">
        <f t="shared" si="51"/>
        <v>0.94071398325406685</v>
      </c>
      <c r="I252" s="35">
        <f t="shared" si="52"/>
        <v>0.86210900581730532</v>
      </c>
      <c r="J252" s="35">
        <f t="shared" si="53"/>
        <v>0.79203580650457894</v>
      </c>
      <c r="K252" s="35">
        <f t="shared" si="54"/>
        <v>0.73013431678846141</v>
      </c>
      <c r="L252" s="35">
        <f t="shared" si="55"/>
        <v>0.675623987482036</v>
      </c>
      <c r="M252" s="35">
        <f t="shared" si="56"/>
        <v>0.62760611984564996</v>
      </c>
      <c r="N252" s="35">
        <f t="shared" si="57"/>
        <v>0.58520781869324845</v>
      </c>
    </row>
    <row r="253" spans="1:14">
      <c r="A253" s="34">
        <f t="shared" si="58"/>
        <v>296.23154575561455</v>
      </c>
      <c r="B253" s="35">
        <f t="shared" si="45"/>
        <v>1860334.1073452593</v>
      </c>
      <c r="C253" s="36">
        <f t="shared" si="46"/>
        <v>1.3454973799436032</v>
      </c>
      <c r="D253" s="35">
        <f t="shared" si="47"/>
        <v>1.2891965735719209</v>
      </c>
      <c r="E253" s="35">
        <f t="shared" si="48"/>
        <v>1.2092683864965768</v>
      </c>
      <c r="F253" s="35">
        <f t="shared" si="49"/>
        <v>1.1188231290066633</v>
      </c>
      <c r="G253" s="35">
        <f t="shared" si="50"/>
        <v>1.0277270937194773</v>
      </c>
      <c r="H253" s="35">
        <f t="shared" si="51"/>
        <v>0.94174906185403018</v>
      </c>
      <c r="I253" s="35">
        <f t="shared" si="52"/>
        <v>0.86349339718255524</v>
      </c>
      <c r="J253" s="35">
        <f t="shared" si="53"/>
        <v>0.79363561194400456</v>
      </c>
      <c r="K253" s="35">
        <f t="shared" si="54"/>
        <v>0.73185511391189007</v>
      </c>
      <c r="L253" s="35">
        <f t="shared" si="55"/>
        <v>0.67740162511088897</v>
      </c>
      <c r="M253" s="35">
        <f t="shared" si="56"/>
        <v>0.62939810096564042</v>
      </c>
      <c r="N253" s="35">
        <f t="shared" si="57"/>
        <v>0.58698659894617078</v>
      </c>
    </row>
    <row r="254" spans="1:14">
      <c r="A254" s="34">
        <f t="shared" si="58"/>
        <v>296.91442999476544</v>
      </c>
      <c r="B254" s="35">
        <f t="shared" si="45"/>
        <v>1864622.620367127</v>
      </c>
      <c r="C254" s="36">
        <f t="shared" si="46"/>
        <v>1.3425422375425473</v>
      </c>
      <c r="D254" s="35">
        <f t="shared" si="47"/>
        <v>1.2870434007411171</v>
      </c>
      <c r="E254" s="35">
        <f t="shared" si="48"/>
        <v>1.2081068699314486</v>
      </c>
      <c r="F254" s="35">
        <f t="shared" si="49"/>
        <v>1.1185875071294453</v>
      </c>
      <c r="G254" s="35">
        <f t="shared" si="50"/>
        <v>1.0282279340822906</v>
      </c>
      <c r="H254" s="35">
        <f t="shared" si="51"/>
        <v>0.94277828662738883</v>
      </c>
      <c r="I254" s="35">
        <f t="shared" si="52"/>
        <v>0.86487406723170845</v>
      </c>
      <c r="J254" s="35">
        <f t="shared" si="53"/>
        <v>0.79523414250548774</v>
      </c>
      <c r="K254" s="35">
        <f t="shared" si="54"/>
        <v>0.73357690155580357</v>
      </c>
      <c r="L254" s="35">
        <f t="shared" si="55"/>
        <v>0.67918215298620421</v>
      </c>
      <c r="M254" s="35">
        <f t="shared" si="56"/>
        <v>0.6311944775859919</v>
      </c>
      <c r="N254" s="35">
        <f t="shared" si="57"/>
        <v>0.58877092284326493</v>
      </c>
    </row>
    <row r="255" spans="1:14">
      <c r="A255" s="34">
        <f t="shared" si="58"/>
        <v>297.59888844466724</v>
      </c>
      <c r="B255" s="35">
        <f t="shared" si="45"/>
        <v>1868921.0194325102</v>
      </c>
      <c r="C255" s="36">
        <f t="shared" si="46"/>
        <v>1.3396124105469502</v>
      </c>
      <c r="D255" s="35">
        <f t="shared" si="47"/>
        <v>1.2849037633752523</v>
      </c>
      <c r="E255" s="35">
        <f t="shared" si="48"/>
        <v>1.2069476172337237</v>
      </c>
      <c r="F255" s="35">
        <f t="shared" si="49"/>
        <v>1.1183474094428907</v>
      </c>
      <c r="G255" s="35">
        <f t="shared" si="50"/>
        <v>1.0287221371236868</v>
      </c>
      <c r="H255" s="35">
        <f t="shared" si="51"/>
        <v>0.94380164268833899</v>
      </c>
      <c r="I255" s="35">
        <f t="shared" si="52"/>
        <v>0.86625097666062922</v>
      </c>
      <c r="J255" s="35">
        <f t="shared" si="53"/>
        <v>0.79683135228400936</v>
      </c>
      <c r="K255" s="35">
        <f t="shared" si="54"/>
        <v>0.73529963942821086</v>
      </c>
      <c r="L255" s="35">
        <f t="shared" si="55"/>
        <v>0.6809655428856447</v>
      </c>
      <c r="M255" s="35">
        <f t="shared" si="56"/>
        <v>0.63299523594410423</v>
      </c>
      <c r="N255" s="35">
        <f t="shared" si="57"/>
        <v>0.59056079107184423</v>
      </c>
    </row>
    <row r="256" spans="1:14">
      <c r="A256" s="34">
        <f t="shared" si="58"/>
        <v>298.28492473425047</v>
      </c>
      <c r="B256" s="35">
        <f t="shared" si="45"/>
        <v>1873229.3273310929</v>
      </c>
      <c r="C256" s="36">
        <f t="shared" si="46"/>
        <v>1.3367076115184262</v>
      </c>
      <c r="D256" s="35">
        <f t="shared" si="47"/>
        <v>1.2827775749137782</v>
      </c>
      <c r="E256" s="35">
        <f t="shared" si="48"/>
        <v>1.2057906712209243</v>
      </c>
      <c r="F256" s="35">
        <f t="shared" si="49"/>
        <v>1.1181028986383308</v>
      </c>
      <c r="G256" s="35">
        <f t="shared" si="50"/>
        <v>1.0292097292307225</v>
      </c>
      <c r="H256" s="35">
        <f t="shared" si="51"/>
        <v>0.94481911534398355</v>
      </c>
      <c r="I256" s="35">
        <f t="shared" si="52"/>
        <v>0.86762408611096564</v>
      </c>
      <c r="J256" s="35">
        <f t="shared" si="53"/>
        <v>0.79842719501609583</v>
      </c>
      <c r="K256" s="35">
        <f t="shared" si="54"/>
        <v>0.7370232866739842</v>
      </c>
      <c r="L256" s="35">
        <f t="shared" si="55"/>
        <v>0.68275176595025566</v>
      </c>
      <c r="M256" s="35">
        <f t="shared" si="56"/>
        <v>0.6348003616740665</v>
      </c>
      <c r="N256" s="35">
        <f t="shared" si="57"/>
        <v>0.59235620381855503</v>
      </c>
    </row>
    <row r="257" spans="1:14">
      <c r="A257" s="34">
        <f t="shared" si="58"/>
        <v>298.9725425008113</v>
      </c>
      <c r="B257" s="35">
        <f t="shared" si="45"/>
        <v>1877547.566905095</v>
      </c>
      <c r="C257" s="36">
        <f t="shared" si="46"/>
        <v>1.3338275571423626</v>
      </c>
      <c r="D257" s="35">
        <f t="shared" si="47"/>
        <v>1.2806647489419407</v>
      </c>
      <c r="E257" s="35">
        <f t="shared" si="48"/>
        <v>1.204636073470633</v>
      </c>
      <c r="F257" s="35">
        <f t="shared" si="49"/>
        <v>1.1178540367784733</v>
      </c>
      <c r="G257" s="35">
        <f t="shared" si="50"/>
        <v>1.0296907368592736</v>
      </c>
      <c r="H257" s="35">
        <f t="shared" si="51"/>
        <v>0.94583069009435061</v>
      </c>
      <c r="I257" s="35">
        <f t="shared" si="52"/>
        <v>0.86899335617248308</v>
      </c>
      <c r="J257" s="35">
        <f t="shared" si="53"/>
        <v>0.80002162408004962</v>
      </c>
      <c r="K257" s="35">
        <f t="shared" si="54"/>
        <v>0.73874780187087541</v>
      </c>
      <c r="L257" s="35">
        <f t="shared" si="55"/>
        <v>0.68454079267648893</v>
      </c>
      <c r="M257" s="35">
        <f t="shared" si="56"/>
        <v>0.63660983979606012</v>
      </c>
      <c r="N257" s="35">
        <f t="shared" si="57"/>
        <v>0.59415716075773906</v>
      </c>
    </row>
    <row r="258" spans="1:14">
      <c r="A258" s="34">
        <f t="shared" si="58"/>
        <v>299.66174539003066</v>
      </c>
      <c r="B258" s="35">
        <f t="shared" si="45"/>
        <v>1881875.7610493926</v>
      </c>
      <c r="C258" s="36">
        <f t="shared" si="46"/>
        <v>1.3309719681575802</v>
      </c>
      <c r="D258" s="35">
        <f t="shared" si="47"/>
        <v>1.278565199207703</v>
      </c>
      <c r="E258" s="35">
        <f t="shared" si="48"/>
        <v>1.2034838643431476</v>
      </c>
      <c r="F258" s="35">
        <f t="shared" si="49"/>
        <v>1.1176008852986064</v>
      </c>
      <c r="G258" s="35">
        <f t="shared" si="50"/>
        <v>1.0301651865297234</v>
      </c>
      <c r="H258" s="35">
        <f t="shared" si="51"/>
        <v>0.94683635263239652</v>
      </c>
      <c r="I258" s="35">
        <f t="shared" si="52"/>
        <v>0.87035874738542451</v>
      </c>
      <c r="J258" s="35">
        <f t="shared" si="53"/>
        <v>0.80161459249624722</v>
      </c>
      <c r="K258" s="35">
        <f t="shared" si="54"/>
        <v>0.74047314302556633</v>
      </c>
      <c r="L258" s="35">
        <f t="shared" si="55"/>
        <v>0.68633259290818749</v>
      </c>
      <c r="M258" s="35">
        <f t="shared" si="56"/>
        <v>0.63842365470564066</v>
      </c>
      <c r="N258" s="35">
        <f t="shared" si="57"/>
        <v>0.59596366103960563</v>
      </c>
    </row>
    <row r="259" spans="1:14">
      <c r="A259" s="34">
        <f t="shared" si="58"/>
        <v>300.35253705599359</v>
      </c>
      <c r="B259" s="35">
        <f t="shared" ref="B259:B322" si="59">2000*3.14*A259</f>
        <v>1886213.9327116397</v>
      </c>
      <c r="C259" s="36">
        <f t="shared" ref="C259:C322" si="60">(B259/wo)^2*SQRT(Ma*(Ma-1))/SQRT((1-B259^2/wp^2)^2+(B259/wo)^2*(1-B259^2/wo^2)^2*(IF(answer,Ma,Ma-1)*0.1)^2)/IF(answer,1,MC)</f>
        <v>1.3281405692873307</v>
      </c>
      <c r="D259" s="35">
        <f t="shared" ref="D259:D322" si="61">(B259/wo)^2*SQRT(Ma*(Ma-1))/SQRT((1-B259^2/wp^2)^2+(B259/wo)^2*(1-B259^2/wo^2)^2*(IF(answer,Ma,Ma-1)*0.2)^2)/IF(answer,1,MC)</f>
        <v>1.2764788396379485</v>
      </c>
      <c r="E259" s="35">
        <f t="shared" ref="E259:E322" si="62">(B259/wo)^2*SQRT(Ma*(Ma-1))/SQRT((1-B259^2/wp^2)^2+(B259/wo)^2*(1-B259^2/wo^2)^2*(IF(answer,Ma,Ma-1)*0.3)^2)/IF(answer,1,MC)</f>
        <v>1.2023340830038232</v>
      </c>
      <c r="F259" s="35">
        <f t="shared" ref="F259:F322" si="63">(B259/wo)^2*SQRT(Ma*(Ma-1))/SQRT((1-B259^2/wp^2)^2+(B259/wo)^2*(1-B259^2/wo^2)^2*(IF(answer,Ma,Ma-1)*0.4)^2)/IF(answer,1,MC)</f>
        <v>1.1173435050079277</v>
      </c>
      <c r="G259" s="35">
        <f t="shared" ref="G259:G322" si="64">(B259/wo)^2*SQRT(Ma*(Ma-1))/SQRT((1-B259^2/wp^2)^2+(B259/wo)^2*(1-B259^2/wo^2)^2*(IF(answer,Ma,Ma-1)*0.5)^2)/IF(answer,1,MC)</f>
        <v>1.0306331048226975</v>
      </c>
      <c r="H259" s="35">
        <f t="shared" ref="H259:H322" si="65">(B259/wo)^2*SQRT(Ma*(Ma-1))/SQRT((1-B259^2/wp^2)^2+(B259/wo)^2*(1-B259^2/wo^2)^2*(IF(answer,Ma,Ma-1)*0.6)^2)/IF(answer,1,MC)</f>
        <v>0.94783608884399162</v>
      </c>
      <c r="I259" s="35">
        <f t="shared" ref="I259:I322" si="66">(B259/wo)^2*SQRT(Ma*(Ma-1))/SQRT((1-B259^2/wp^2)^2+(B259/wo)^2*(1-B259^2/wo^2)^2*(IF(answer,Ma,Ma-1)*0.7)^2)/IF(answer,1,MC)</f>
        <v>0.87172022024290019</v>
      </c>
      <c r="J259" s="35">
        <f t="shared" ref="J259:J322" si="67">(B259/wo)^2*SQRT(Ma*(Ma-1))/SQRT((1-B259^2/wp^2)^2+(B259/wo)^2*(1-B259^2/wo^2)^2*(IF(answer,Ma,Ma-1)*0.8)^2)/IF(answer,1,MC)</f>
        <v>0.80320605292749758</v>
      </c>
      <c r="K259" s="35">
        <f t="shared" ref="K259:K322" si="68">(B259/wo)^2*SQRT(Ma*(Ma-1))/SQRT((1-B259^2/wp^2)^2+(B259/wo)^2*(1-B259^2/wo^2)^2*(IF(answer,Ma,Ma-1)*0.9)^2)/IF(answer,1,MC)</f>
        <v>0.74219926756975629</v>
      </c>
      <c r="L259" s="35">
        <f t="shared" ref="L259:L322" si="69">(B259/wo)^2*SQRT(Ma*(Ma-1))/SQRT((1-B259^2/wp^2)^2+(B259/wo)^2*(1-B259^2/wo^2)^2*(IF(answer,Ma,Ma-1)*1)^2)/IF(answer,1,MC)</f>
        <v>0.68812713582853391</v>
      </c>
      <c r="M259" s="35">
        <f t="shared" ref="M259:M322" si="70">(B259/wo)^2*SQRT(Ma*(Ma-1))/SQRT((1-B259^2/wp^2)^2+(B259/wo)^2*(1-B259^2/wo^2)^2*(IF(answer,Ma,Ma-1)*1.1)^2)/IF(answer,1,MC)</f>
        <v>0.64024179016289506</v>
      </c>
      <c r="N259" s="35">
        <f t="shared" ref="N259:N322" si="71">(B259/wo)^2*SQRT(Ma*(Ma-1))/SQRT((1-B259^2/wp^2)^2+(B259/wo)^2*(1-B259^2/wo^2)^2*(IF(answer,Ma,Ma-1)*1.2)^2)/IF(answer,1,MC)</f>
        <v>0.59777570327820584</v>
      </c>
    </row>
    <row r="260" spans="1:14">
      <c r="A260" s="34">
        <f t="shared" si="58"/>
        <v>301.04492116120883</v>
      </c>
      <c r="B260" s="35">
        <f t="shared" si="59"/>
        <v>1890562.1048923915</v>
      </c>
      <c r="C260" s="36">
        <f t="shared" si="60"/>
        <v>1.3253330891716089</v>
      </c>
      <c r="D260" s="35">
        <f t="shared" si="61"/>
        <v>1.2744055843539859</v>
      </c>
      <c r="E260" s="35">
        <f t="shared" si="62"/>
        <v>1.2011867674451033</v>
      </c>
      <c r="F260" s="35">
        <f t="shared" si="63"/>
        <v>1.1170819560910017</v>
      </c>
      <c r="G260" s="35">
        <f t="shared" si="64"/>
        <v>1.0310945183748501</v>
      </c>
      <c r="H260" s="35">
        <f t="shared" si="65"/>
        <v>0.94882988480789432</v>
      </c>
      <c r="I260" s="35">
        <f t="shared" si="66"/>
        <v>0.87307773519330478</v>
      </c>
      <c r="J260" s="35">
        <f t="shared" si="67"/>
        <v>0.80479595767946832</v>
      </c>
      <c r="K260" s="35">
        <f t="shared" si="68"/>
        <v>0.7439261323562899</v>
      </c>
      <c r="L260" s="35">
        <f t="shared" si="69"/>
        <v>0.68992438995196392</v>
      </c>
      <c r="M260" s="35">
        <f t="shared" si="70"/>
        <v>0.64206422928147799</v>
      </c>
      <c r="N260" s="35">
        <f t="shared" si="71"/>
        <v>0.59959328553921354</v>
      </c>
    </row>
    <row r="261" spans="1:14">
      <c r="A261" s="34">
        <f t="shared" si="58"/>
        <v>301.73890137662795</v>
      </c>
      <c r="B261" s="35">
        <f t="shared" si="59"/>
        <v>1894920.3006452236</v>
      </c>
      <c r="C261" s="36">
        <f t="shared" si="60"/>
        <v>1.3225492603007649</v>
      </c>
      <c r="D261" s="35">
        <f t="shared" si="61"/>
        <v>1.2723453476863968</v>
      </c>
      <c r="E261" s="35">
        <f t="shared" si="62"/>
        <v>1.2000419545082504</v>
      </c>
      <c r="F261" s="35">
        <f t="shared" si="63"/>
        <v>1.1168162981093361</v>
      </c>
      <c r="G261" s="35">
        <f t="shared" si="64"/>
        <v>1.0315494538747068</v>
      </c>
      <c r="H261" s="35">
        <f t="shared" si="65"/>
        <v>0.94981772679570708</v>
      </c>
      <c r="I261" s="35">
        <f t="shared" si="66"/>
        <v>0.87443125264276422</v>
      </c>
      <c r="J261" s="35">
        <f t="shared" si="67"/>
        <v>0.8063842587011778</v>
      </c>
      <c r="K261" s="35">
        <f t="shared" si="68"/>
        <v>0.74565369365532463</v>
      </c>
      <c r="L261" s="35">
        <f t="shared" si="69"/>
        <v>0.69172432311604448</v>
      </c>
      <c r="M261" s="35">
        <f t="shared" si="70"/>
        <v>0.64389095451752476</v>
      </c>
      <c r="N261" s="35">
        <f t="shared" si="71"/>
        <v>0.60141640532750573</v>
      </c>
    </row>
    <row r="262" spans="1:14">
      <c r="A262" s="34">
        <f t="shared" si="58"/>
        <v>302.43448138166497</v>
      </c>
      <c r="B262" s="35">
        <f t="shared" si="59"/>
        <v>1899288.5430768561</v>
      </c>
      <c r="C262" s="36">
        <f t="shared" si="60"/>
        <v>1.3197888189503701</v>
      </c>
      <c r="D262" s="35">
        <f t="shared" si="61"/>
        <v>1.2702980441892249</v>
      </c>
      <c r="E262" s="35">
        <f t="shared" si="62"/>
        <v>1.1988996799047589</v>
      </c>
      <c r="F262" s="35">
        <f t="shared" si="63"/>
        <v>1.1165465900030787</v>
      </c>
      <c r="G262" s="35">
        <f t="shared" si="64"/>
        <v>1.0319979380585536</v>
      </c>
      <c r="H262" s="35">
        <f t="shared" si="65"/>
        <v>0.95079960127182006</v>
      </c>
      <c r="I262" s="35">
        <f t="shared" si="66"/>
        <v>0.87578073295760828</v>
      </c>
      <c r="J262" s="35">
        <f t="shared" si="67"/>
        <v>0.80797090758555479</v>
      </c>
      <c r="K262" s="35">
        <f t="shared" si="68"/>
        <v>0.74738190715054165</v>
      </c>
      <c r="L262" s="35">
        <f t="shared" si="69"/>
        <v>0.69352690247332227</v>
      </c>
      <c r="M262" s="35">
        <f t="shared" si="70"/>
        <v>0.64572194765844138</v>
      </c>
      <c r="N262" s="35">
        <f t="shared" si="71"/>
        <v>0.60324505957454311</v>
      </c>
    </row>
    <row r="263" spans="1:14">
      <c r="A263" s="34">
        <f t="shared" si="58"/>
        <v>303.13166486421579</v>
      </c>
      <c r="B263" s="35">
        <f t="shared" si="59"/>
        <v>1903666.8553472753</v>
      </c>
      <c r="C263" s="36">
        <f t="shared" si="60"/>
        <v>1.3170515051173302</v>
      </c>
      <c r="D263" s="35">
        <f t="shared" si="61"/>
        <v>1.2682635886535445</v>
      </c>
      <c r="E263" s="35">
        <f t="shared" si="62"/>
        <v>1.1977599782374737</v>
      </c>
      <c r="F263" s="35">
        <f t="shared" si="63"/>
        <v>1.1162728900928236</v>
      </c>
      <c r="G263" s="35">
        <f t="shared" si="64"/>
        <v>1.0324399977063845</v>
      </c>
      <c r="H263" s="35">
        <f t="shared" si="65"/>
        <v>0.95177549489333912</v>
      </c>
      <c r="I263" s="35">
        <f t="shared" si="66"/>
        <v>0.87712613646687398</v>
      </c>
      <c r="J263" s="35">
        <f t="shared" si="67"/>
        <v>0.80955585557006748</v>
      </c>
      <c r="K263" s="35">
        <f t="shared" si="68"/>
        <v>0.74911072793540401</v>
      </c>
      <c r="L263" s="35">
        <f t="shared" si="69"/>
        <v>0.69533209448314048</v>
      </c>
      <c r="M263" s="35">
        <f t="shared" si="70"/>
        <v>0.64755718981157617</v>
      </c>
      <c r="N263" s="35">
        <f t="shared" si="71"/>
        <v>0.60507924462555096</v>
      </c>
    </row>
    <row r="264" spans="1:14">
      <c r="A264" s="34">
        <f t="shared" si="58"/>
        <v>303.8304555206779</v>
      </c>
      <c r="B264" s="35">
        <f t="shared" si="59"/>
        <v>1908055.2606698573</v>
      </c>
      <c r="C264" s="36">
        <f t="shared" si="60"/>
        <v>1.3143370624572017</v>
      </c>
      <c r="D264" s="35">
        <f t="shared" si="61"/>
        <v>1.2662418961204194</v>
      </c>
      <c r="E264" s="35">
        <f t="shared" si="62"/>
        <v>1.1966228830213954</v>
      </c>
      <c r="F264" s="35">
        <f t="shared" si="63"/>
        <v>1.1159952560815305</v>
      </c>
      <c r="G264" s="35">
        <f t="shared" si="64"/>
        <v>1.0328756596378952</v>
      </c>
      <c r="H264" s="35">
        <f t="shared" si="65"/>
        <v>0.95274539450999884</v>
      </c>
      <c r="I264" s="35">
        <f t="shared" si="66"/>
        <v>0.87846742346483386</v>
      </c>
      <c r="J264" s="35">
        <f t="shared" si="67"/>
        <v>0.81113905353742088</v>
      </c>
      <c r="K264" s="35">
        <f t="shared" si="68"/>
        <v>0.75084011050945831</v>
      </c>
      <c r="L264" s="35">
        <f t="shared" si="69"/>
        <v>0.69713986490342816</v>
      </c>
      <c r="M264" s="35">
        <f t="shared" si="70"/>
        <v>0.64939666139276575</v>
      </c>
      <c r="N264" s="35">
        <f t="shared" si="71"/>
        <v>0.60691895622649328</v>
      </c>
    </row>
    <row r="265" spans="1:14">
      <c r="A265" s="34">
        <f t="shared" si="58"/>
        <v>304.53085705596976</v>
      </c>
      <c r="B265" s="35">
        <f t="shared" si="59"/>
        <v>1912453.78231149</v>
      </c>
      <c r="C265" s="36">
        <f t="shared" si="60"/>
        <v>1.3116452382227139</v>
      </c>
      <c r="D265" s="35">
        <f t="shared" si="61"/>
        <v>1.2642328818932818</v>
      </c>
      <c r="E265" s="35">
        <f t="shared" si="62"/>
        <v>1.1954884267041905</v>
      </c>
      <c r="F265" s="35">
        <f t="shared" si="63"/>
        <v>1.1157137450565515</v>
      </c>
      <c r="G265" s="35">
        <f t="shared" si="64"/>
        <v>1.0333049507085352</v>
      </c>
      <c r="H265" s="35">
        <f t="shared" si="65"/>
        <v>0.95370928716406356</v>
      </c>
      <c r="I265" s="35">
        <f t="shared" si="66"/>
        <v>0.87980455421355508</v>
      </c>
      <c r="J265" s="35">
        <f t="shared" si="67"/>
        <v>0.8127204520163267</v>
      </c>
      <c r="K265" s="35">
        <f t="shared" si="68"/>
        <v>0.75257000877469149</v>
      </c>
      <c r="L265" s="35">
        <f t="shared" si="69"/>
        <v>0.69895017878246379</v>
      </c>
      <c r="M265" s="35">
        <f t="shared" si="70"/>
        <v>0.65124034211476345</v>
      </c>
      <c r="N265" s="35">
        <f t="shared" si="71"/>
        <v>0.6087641895108441</v>
      </c>
    </row>
    <row r="266" spans="1:14">
      <c r="A266" s="34">
        <f t="shared" si="58"/>
        <v>305.23287318355057</v>
      </c>
      <c r="B266" s="35">
        <f t="shared" si="59"/>
        <v>1916862.4435926976</v>
      </c>
      <c r="C266" s="36">
        <f t="shared" si="60"/>
        <v>1.3089757832034397</v>
      </c>
      <c r="D266" s="35">
        <f t="shared" si="61"/>
        <v>1.2622364615497399</v>
      </c>
      <c r="E266" s="35">
        <f t="shared" si="62"/>
        <v>1.1943566406863984</v>
      </c>
      <c r="F266" s="35">
        <f t="shared" si="63"/>
        <v>1.1154284134917583</v>
      </c>
      <c r="G266" s="35">
        <f t="shared" si="64"/>
        <v>1.0337278978056097</v>
      </c>
      <c r="H266" s="35">
        <f t="shared" si="65"/>
        <v>0.95466716009021113</v>
      </c>
      <c r="I266" s="35">
        <f t="shared" si="66"/>
        <v>0.88113748894548349</v>
      </c>
      <c r="J266" s="35">
        <f t="shared" si="67"/>
        <v>0.81430000118234425</v>
      </c>
      <c r="K266" s="35">
        <f t="shared" si="68"/>
        <v>0.75430037603193478</v>
      </c>
      <c r="L266" s="35">
        <f t="shared" si="69"/>
        <v>0.70076300045061446</v>
      </c>
      <c r="M266" s="35">
        <f t="shared" si="70"/>
        <v>0.65308821097554692</v>
      </c>
      <c r="N266" s="35">
        <f t="shared" si="71"/>
        <v>0.61061493898615116</v>
      </c>
    </row>
    <row r="267" spans="1:14">
      <c r="A267" s="34">
        <f t="shared" si="58"/>
        <v>305.93650762544002</v>
      </c>
      <c r="B267" s="35">
        <f t="shared" si="59"/>
        <v>1921281.2678877632</v>
      </c>
      <c r="C267" s="36">
        <f t="shared" si="60"/>
        <v>1.3063284516666178</v>
      </c>
      <c r="D267" s="35">
        <f t="shared" si="61"/>
        <v>1.2602525509528417</v>
      </c>
      <c r="E267" s="35">
        <f t="shared" si="62"/>
        <v>1.1932275553413374</v>
      </c>
      <c r="F267" s="35">
        <f t="shared" si="63"/>
        <v>1.1151393172497681</v>
      </c>
      <c r="G267" s="35">
        <f t="shared" si="64"/>
        <v>1.0341445278444332</v>
      </c>
      <c r="H267" s="35">
        <f t="shared" si="65"/>
        <v>0.9556190007154044</v>
      </c>
      <c r="I267" s="35">
        <f t="shared" si="66"/>
        <v>0.88246618786605646</v>
      </c>
      <c r="J267" s="35">
        <f t="shared" si="67"/>
        <v>0.81587765085879416</v>
      </c>
      <c r="K267" s="35">
        <f t="shared" si="68"/>
        <v>0.75603116497732381</v>
      </c>
      <c r="L267" s="35">
        <f t="shared" si="69"/>
        <v>0.70257829351205237</v>
      </c>
      <c r="M267" s="35">
        <f t="shared" si="70"/>
        <v>0.65494024624650327</v>
      </c>
      <c r="N267" s="35">
        <f t="shared" si="71"/>
        <v>0.61247119852039023</v>
      </c>
    </row>
    <row r="268" spans="1:14">
      <c r="A268" s="34">
        <f t="shared" si="58"/>
        <v>306.64176411223781</v>
      </c>
      <c r="B268" s="35">
        <f t="shared" si="59"/>
        <v>1925710.2786248534</v>
      </c>
      <c r="C268" s="36">
        <f t="shared" si="60"/>
        <v>1.3037030012990956</v>
      </c>
      <c r="D268" s="35">
        <f t="shared" si="61"/>
        <v>1.25828106626181</v>
      </c>
      <c r="E268" s="35">
        <f t="shared" si="62"/>
        <v>1.1921012000347229</v>
      </c>
      <c r="F268" s="35">
        <f t="shared" si="63"/>
        <v>1.1148465115842712</v>
      </c>
      <c r="G268" s="35">
        <f t="shared" si="64"/>
        <v>1.0345548677645411</v>
      </c>
      <c r="H268" s="35">
        <f t="shared" si="65"/>
        <v>0.95656479665874983</v>
      </c>
      <c r="I268" s="35">
        <f t="shared" si="66"/>
        <v>0.88379061115634339</v>
      </c>
      <c r="J268" s="35">
        <f t="shared" si="67"/>
        <v>0.81745335051774737</v>
      </c>
      <c r="K268" s="35">
        <f t="shared" si="68"/>
        <v>0.75776232769881624</v>
      </c>
      <c r="L268" s="35">
        <f t="shared" si="69"/>
        <v>0.70439602083645436</v>
      </c>
      <c r="M268" s="35">
        <f t="shared" si="70"/>
        <v>0.65679642546050054</v>
      </c>
      <c r="N268" s="35">
        <f t="shared" si="71"/>
        <v>0.61433296132811188</v>
      </c>
    </row>
    <row r="269" spans="1:14">
      <c r="A269" s="34">
        <f t="shared" si="58"/>
        <v>307.34864638314366</v>
      </c>
      <c r="B269" s="35">
        <f t="shared" si="59"/>
        <v>1930149.4992861422</v>
      </c>
      <c r="C269" s="36">
        <f t="shared" si="60"/>
        <v>1.3010991931503568</v>
      </c>
      <c r="D269" s="35">
        <f t="shared" si="61"/>
        <v>1.2563219239422632</v>
      </c>
      <c r="E269" s="35">
        <f t="shared" si="62"/>
        <v>1.1909776031439769</v>
      </c>
      <c r="F269" s="35">
        <f t="shared" si="63"/>
        <v>1.1145500511424438</v>
      </c>
      <c r="G269" s="35">
        <f t="shared" si="64"/>
        <v>1.0349589445259466</v>
      </c>
      <c r="H269" s="35">
        <f t="shared" si="65"/>
        <v>0.95750453573133854</v>
      </c>
      <c r="I269" s="35">
        <f t="shared" si="66"/>
        <v>0.88511071897571092</v>
      </c>
      <c r="J269" s="35">
        <f t="shared" si="67"/>
        <v>0.81902704928108705</v>
      </c>
      <c r="K269" s="35">
        <f t="shared" si="68"/>
        <v>0.75949381567276497</v>
      </c>
      <c r="L269" s="35">
        <f t="shared" si="69"/>
        <v>0.70621614455068005</v>
      </c>
      <c r="M269" s="35">
        <f t="shared" si="70"/>
        <v>0.65865672539983644</v>
      </c>
      <c r="N269" s="35">
        <f t="shared" si="71"/>
        <v>0.61620021995637353</v>
      </c>
    </row>
    <row r="270" spans="1:14">
      <c r="A270" s="34">
        <f t="shared" si="58"/>
        <v>308.05715818597696</v>
      </c>
      <c r="B270" s="35">
        <f t="shared" si="59"/>
        <v>1934598.9534079353</v>
      </c>
      <c r="C270" s="36">
        <f t="shared" si="60"/>
        <v>1.2985167915766394</v>
      </c>
      <c r="D270" s="35">
        <f t="shared" si="61"/>
        <v>1.2543750407759477</v>
      </c>
      <c r="E270" s="35">
        <f t="shared" si="62"/>
        <v>1.1898567920772631</v>
      </c>
      <c r="F270" s="35">
        <f t="shared" si="63"/>
        <v>1.1142499899674556</v>
      </c>
      <c r="G270" s="35">
        <f t="shared" si="64"/>
        <v>1.0353567851054581</v>
      </c>
      <c r="H270" s="35">
        <f t="shared" si="65"/>
        <v>0.95843820593607976</v>
      </c>
      <c r="I270" s="35">
        <f t="shared" si="66"/>
        <v>0.88642647146451914</v>
      </c>
      <c r="J270" s="35">
        <f t="shared" si="67"/>
        <v>0.82059869592164925</v>
      </c>
      <c r="K270" s="35">
        <f t="shared" si="68"/>
        <v>0.76122557976055705</v>
      </c>
      <c r="L270" s="35">
        <f t="shared" si="69"/>
        <v>0.70803862603043921</v>
      </c>
      <c r="M270" s="35">
        <f t="shared" si="70"/>
        <v>0.66052112208407276</v>
      </c>
      <c r="N270" s="35">
        <f t="shared" si="71"/>
        <v>0.61807296627046171</v>
      </c>
    </row>
    <row r="271" spans="1:14">
      <c r="A271" s="34">
        <f t="shared" si="58"/>
        <v>308.76730327719685</v>
      </c>
      <c r="B271" s="35">
        <f t="shared" si="59"/>
        <v>1939058.6645807961</v>
      </c>
      <c r="C271" s="36">
        <f t="shared" si="60"/>
        <v>1.295955564186092</v>
      </c>
      <c r="D271" s="35">
        <f t="shared" si="61"/>
        <v>1.2524403338699903</v>
      </c>
      <c r="E271" s="35">
        <f t="shared" si="62"/>
        <v>1.1887387932922178</v>
      </c>
      <c r="F271" s="35">
        <f t="shared" si="63"/>
        <v>1.113946381501062</v>
      </c>
      <c r="G271" s="35">
        <f t="shared" si="64"/>
        <v>1.0357484164930448</v>
      </c>
      <c r="H271" s="35">
        <f t="shared" si="65"/>
        <v>0.95936579546751422</v>
      </c>
      <c r="I271" s="35">
        <f t="shared" si="66"/>
        <v>0.88773782874684093</v>
      </c>
      <c r="J271" s="35">
        <f t="shared" si="67"/>
        <v>0.82216823886443902</v>
      </c>
      <c r="K271" s="35">
        <f t="shared" si="68"/>
        <v>0.76295757020531263</v>
      </c>
      <c r="L271" s="35">
        <f t="shared" si="69"/>
        <v>0.70986342589194384</v>
      </c>
      <c r="M271" s="35">
        <f t="shared" si="70"/>
        <v>0.66238959075775283</v>
      </c>
      <c r="N271" s="35">
        <f t="shared" si="71"/>
        <v>0.61995119143939759</v>
      </c>
    </row>
    <row r="272" spans="1:14">
      <c r="A272" s="34">
        <f t="shared" si="58"/>
        <v>309.47908542192181</v>
      </c>
      <c r="B272" s="35">
        <f t="shared" si="59"/>
        <v>1943528.656449669</v>
      </c>
      <c r="C272" s="36">
        <f t="shared" si="60"/>
        <v>1.2934152817849685</v>
      </c>
      <c r="D272" s="35">
        <f t="shared" si="61"/>
        <v>1.250517720665689</v>
      </c>
      <c r="E272" s="35">
        <f t="shared" si="62"/>
        <v>1.1876236323143989</v>
      </c>
      <c r="F272" s="35">
        <f t="shared" si="63"/>
        <v>1.1136392785862783</v>
      </c>
      <c r="G272" s="35">
        <f t="shared" si="64"/>
        <v>1.0361338656882577</v>
      </c>
      <c r="H272" s="35">
        <f t="shared" si="65"/>
        <v>0.96028729271161917</v>
      </c>
      <c r="I272" s="35">
        <f t="shared" si="66"/>
        <v>0.88904475093320912</v>
      </c>
      <c r="J272" s="35">
        <f t="shared" si="67"/>
        <v>0.82373562618792529</v>
      </c>
      <c r="K272" s="35">
        <f t="shared" si="68"/>
        <v>0.7646897366286507</v>
      </c>
      <c r="L272" s="35">
        <f t="shared" si="69"/>
        <v>0.71169050398355083</v>
      </c>
      <c r="M272" s="35">
        <f t="shared" si="70"/>
        <v>0.66426210587800361</v>
      </c>
      <c r="N272" s="35">
        <f t="shared" si="71"/>
        <v>0.62183488592122937</v>
      </c>
    </row>
    <row r="273" spans="1:14">
      <c r="A273" s="34">
        <f t="shared" si="58"/>
        <v>310.19250839394999</v>
      </c>
      <c r="B273" s="35">
        <f t="shared" si="59"/>
        <v>1948008.952714006</v>
      </c>
      <c r="C273" s="36">
        <f t="shared" si="60"/>
        <v>1.290895718324832</v>
      </c>
      <c r="D273" s="35">
        <f t="shared" si="61"/>
        <v>1.248607118946861</v>
      </c>
      <c r="E273" s="35">
        <f t="shared" si="62"/>
        <v>1.1865113337554518</v>
      </c>
      <c r="F273" s="35">
        <f t="shared" si="63"/>
        <v>1.1133287334701349</v>
      </c>
      <c r="G273" s="35">
        <f t="shared" si="64"/>
        <v>1.0365131596967017</v>
      </c>
      <c r="H273" s="35">
        <f t="shared" si="65"/>
        <v>0.9612026862455979</v>
      </c>
      <c r="I273" s="35">
        <f t="shared" si="66"/>
        <v>0.8903471981233908</v>
      </c>
      <c r="J273" s="35">
        <f t="shared" si="67"/>
        <v>0.82530080562541497</v>
      </c>
      <c r="K273" s="35">
        <f t="shared" si="68"/>
        <v>0.76642202802752479</v>
      </c>
      <c r="L273" s="35">
        <f t="shared" si="69"/>
        <v>0.71351981937739817</v>
      </c>
      <c r="M273" s="35">
        <f t="shared" si="70"/>
        <v>0.66613864110202481</v>
      </c>
      <c r="N273" s="35">
        <f t="shared" si="71"/>
        <v>0.62372403944810617</v>
      </c>
    </row>
    <row r="274" spans="1:14">
      <c r="A274" s="34">
        <f t="shared" si="58"/>
        <v>310.90757597577891</v>
      </c>
      <c r="B274" s="35">
        <f t="shared" si="59"/>
        <v>1952499.5771278916</v>
      </c>
      <c r="C274" s="36">
        <f t="shared" si="60"/>
        <v>1.2883966508507496</v>
      </c>
      <c r="D274" s="35">
        <f t="shared" si="61"/>
        <v>1.2467084468477621</v>
      </c>
      <c r="E274" s="35">
        <f t="shared" si="62"/>
        <v>1.1854019213309885</v>
      </c>
      <c r="F274" s="35">
        <f t="shared" si="63"/>
        <v>1.113014797806511</v>
      </c>
      <c r="G274" s="35">
        <f t="shared" si="64"/>
        <v>1.0368863255265637</v>
      </c>
      <c r="H274" s="35">
        <f t="shared" si="65"/>
        <v>0.96211196483765726</v>
      </c>
      <c r="I274" s="35">
        <f t="shared" si="66"/>
        <v>0.89164513040918691</v>
      </c>
      <c r="J274" s="35">
        <f t="shared" si="67"/>
        <v>0.82686372456650847</v>
      </c>
      <c r="K274" s="35">
        <f t="shared" si="68"/>
        <v>0.76815439277112962</v>
      </c>
      <c r="L274" s="35">
        <f t="shared" si="69"/>
        <v>0.71535133036103704</v>
      </c>
      <c r="M274" s="35">
        <f t="shared" si="70"/>
        <v>0.66801916927446603</v>
      </c>
      <c r="N274" s="35">
        <f t="shared" si="71"/>
        <v>0.62561864101113474</v>
      </c>
    </row>
    <row r="275" spans="1:14">
      <c r="A275" s="34">
        <f t="shared" si="58"/>
        <v>311.62429195862575</v>
      </c>
      <c r="B275" s="35">
        <f t="shared" si="59"/>
        <v>1957000.5535001697</v>
      </c>
      <c r="C275" s="36">
        <f t="shared" si="60"/>
        <v>1.2859178594504521</v>
      </c>
      <c r="D275" s="35">
        <f t="shared" si="61"/>
        <v>1.2448216228605851</v>
      </c>
      <c r="E275" s="35">
        <f t="shared" si="62"/>
        <v>1.1842954178781904</v>
      </c>
      <c r="F275" s="35">
        <f t="shared" si="63"/>
        <v>1.1126975226590368</v>
      </c>
      <c r="G275" s="35">
        <f t="shared" si="64"/>
        <v>1.0372533901851893</v>
      </c>
      <c r="H275" s="35">
        <f t="shared" si="65"/>
        <v>0.96301511744677215</v>
      </c>
      <c r="I275" s="35">
        <f t="shared" si="66"/>
        <v>0.89293850787725793</v>
      </c>
      <c r="J275" s="35">
        <f t="shared" si="67"/>
        <v>0.82842433005863492</v>
      </c>
      <c r="K275" s="35">
        <f t="shared" si="68"/>
        <v>0.76988677859787924</v>
      </c>
      <c r="L275" s="35">
        <f t="shared" si="69"/>
        <v>0.71718499442905959</v>
      </c>
      <c r="M275" s="35">
        <f t="shared" si="70"/>
        <v>0.66990366241469046</v>
      </c>
      <c r="N275" s="35">
        <f t="shared" si="71"/>
        <v>0.62751867884501733</v>
      </c>
    </row>
    <row r="276" spans="1:14">
      <c r="A276" s="34">
        <f t="shared" si="58"/>
        <v>312.3426601424473</v>
      </c>
      <c r="B276" s="35">
        <f t="shared" si="59"/>
        <v>1961511.905694569</v>
      </c>
      <c r="C276" s="36">
        <f t="shared" si="60"/>
        <v>1.28345912720445</v>
      </c>
      <c r="D276" s="35">
        <f t="shared" si="61"/>
        <v>1.2429465658425647</v>
      </c>
      <c r="E276" s="35">
        <f t="shared" si="62"/>
        <v>1.1831918453731287</v>
      </c>
      <c r="F276" s="35">
        <f t="shared" si="63"/>
        <v>1.1123769585040724</v>
      </c>
      <c r="G276" s="35">
        <f t="shared" si="64"/>
        <v>1.0376143806757159</v>
      </c>
      <c r="H276" s="35">
        <f t="shared" si="65"/>
        <v>0.96391213322243552</v>
      </c>
      <c r="I276" s="35">
        <f t="shared" si="66"/>
        <v>0.89422729061197492</v>
      </c>
      <c r="J276" s="35">
        <f t="shared" si="67"/>
        <v>0.82998256880867072</v>
      </c>
      <c r="K276" s="35">
        <f t="shared" si="68"/>
        <v>0.77161913261246362</v>
      </c>
      <c r="L276" s="35">
        <f t="shared" si="69"/>
        <v>0.71902076827473005</v>
      </c>
      <c r="M276" s="35">
        <f t="shared" si="70"/>
        <v>0.67179209170393261</v>
      </c>
      <c r="N276" s="35">
        <f t="shared" si="71"/>
        <v>0.62942414041246986</v>
      </c>
    </row>
    <row r="277" spans="1:14">
      <c r="A277" s="34">
        <f t="shared" si="58"/>
        <v>313.06268433596011</v>
      </c>
      <c r="B277" s="35">
        <f t="shared" si="59"/>
        <v>1966033.6576298296</v>
      </c>
      <c r="C277" s="36">
        <f t="shared" si="60"/>
        <v>1.2810202401370769</v>
      </c>
      <c r="D277" s="35">
        <f t="shared" si="61"/>
        <v>1.2410831950226908</v>
      </c>
      <c r="E277" s="35">
        <f t="shared" si="62"/>
        <v>1.1820912249478164</v>
      </c>
      <c r="F277" s="35">
        <f t="shared" si="63"/>
        <v>1.1120531552337514</v>
      </c>
      <c r="G277" s="35">
        <f t="shared" si="64"/>
        <v>1.0379693239937571</v>
      </c>
      <c r="H277" s="35">
        <f t="shared" si="65"/>
        <v>0.96480300150439857</v>
      </c>
      <c r="I277" s="35">
        <f t="shared" si="66"/>
        <v>0.89551143869829686</v>
      </c>
      <c r="J277" s="35">
        <f t="shared" si="67"/>
        <v>0.8315383871846409</v>
      </c>
      <c r="K277" s="35">
        <f t="shared" si="68"/>
        <v>0.77335140128298396</v>
      </c>
      <c r="L277" s="35">
        <f t="shared" si="69"/>
        <v>0.72085860778162014</v>
      </c>
      <c r="M277" s="35">
        <f t="shared" si="70"/>
        <v>0.67368442747234469</v>
      </c>
      <c r="N277" s="35">
        <f t="shared" si="71"/>
        <v>0.63133501238841905</v>
      </c>
    </row>
    <row r="278" spans="1:14">
      <c r="A278" s="34">
        <f t="shared" si="58"/>
        <v>313.78436835666082</v>
      </c>
      <c r="B278" s="35">
        <f t="shared" si="59"/>
        <v>1970565.8332798299</v>
      </c>
      <c r="C278" s="36">
        <f t="shared" si="60"/>
        <v>1.2786009871684476</v>
      </c>
      <c r="D278" s="35">
        <f t="shared" si="61"/>
        <v>1.2392314300080498</v>
      </c>
      <c r="E278" s="35">
        <f t="shared" si="62"/>
        <v>1.1809935769069835</v>
      </c>
      <c r="F278" s="35">
        <f t="shared" si="63"/>
        <v>1.1117261621590908</v>
      </c>
      <c r="G278" s="35">
        <f t="shared" si="64"/>
        <v>1.0383182471241403</v>
      </c>
      <c r="H278" s="35">
        <f t="shared" si="65"/>
        <v>0.96568771182239754</v>
      </c>
      <c r="I278" s="35">
        <f t="shared" si="66"/>
        <v>0.89679091222467289</v>
      </c>
      <c r="J278" s="35">
        <f t="shared" si="67"/>
        <v>0.83309173121750668</v>
      </c>
      <c r="K278" s="35">
        <f t="shared" si="68"/>
        <v>0.77508353043816869</v>
      </c>
      <c r="L278" s="35">
        <f t="shared" si="69"/>
        <v>0.72269846801524973</v>
      </c>
      <c r="M278" s="35">
        <f t="shared" si="70"/>
        <v>0.67558063918594013</v>
      </c>
      <c r="N278" s="35">
        <f t="shared" si="71"/>
        <v>0.63325128064397707</v>
      </c>
    </row>
    <row r="279" spans="1:14">
      <c r="A279" s="34">
        <f t="shared" si="58"/>
        <v>314.50771603084627</v>
      </c>
      <c r="B279" s="35">
        <f t="shared" si="59"/>
        <v>1975108.4566737146</v>
      </c>
      <c r="C279" s="36">
        <f t="shared" si="60"/>
        <v>1.2762011600673062</v>
      </c>
      <c r="D279" s="35">
        <f t="shared" si="61"/>
        <v>1.2373911907898054</v>
      </c>
      <c r="E279" s="35">
        <f t="shared" si="62"/>
        <v>1.179898920744584</v>
      </c>
      <c r="F279" s="35">
        <f t="shared" si="63"/>
        <v>1.1113960280131643</v>
      </c>
      <c r="G279" s="35">
        <f t="shared" si="64"/>
        <v>1.0386611770376954</v>
      </c>
      <c r="H279" s="35">
        <f t="shared" si="65"/>
        <v>0.9665662538958677</v>
      </c>
      <c r="I279" s="35">
        <f t="shared" si="66"/>
        <v>0.8980656712859697</v>
      </c>
      <c r="J279" s="35">
        <f t="shared" si="67"/>
        <v>0.83464254660303649</v>
      </c>
      <c r="K279" s="35">
        <f t="shared" si="68"/>
        <v>0.77681546526467493</v>
      </c>
      <c r="L279" s="35">
        <f t="shared" si="69"/>
        <v>0.7245403032147405</v>
      </c>
      <c r="M279" s="35">
        <f t="shared" si="70"/>
        <v>0.67748069543343004</v>
      </c>
      <c r="N279" s="35">
        <f t="shared" si="71"/>
        <v>0.63517293023019716</v>
      </c>
    </row>
    <row r="280" spans="1:14">
      <c r="A280" s="34">
        <f t="shared" si="58"/>
        <v>315.23273119363381</v>
      </c>
      <c r="B280" s="35">
        <f t="shared" si="59"/>
        <v>1979661.5518960203</v>
      </c>
      <c r="C280" s="36">
        <f t="shared" si="60"/>
        <v>1.273820553404754</v>
      </c>
      <c r="D280" s="35">
        <f t="shared" si="61"/>
        <v>1.2355623977488317</v>
      </c>
      <c r="E280" s="35">
        <f t="shared" si="62"/>
        <v>1.1788072751600356</v>
      </c>
      <c r="F280" s="35">
        <f t="shared" si="63"/>
        <v>1.1110628009543311</v>
      </c>
      <c r="G280" s="35">
        <f t="shared" si="64"/>
        <v>1.0389981406880977</v>
      </c>
      <c r="H280" s="35">
        <f t="shared" si="65"/>
        <v>0.9674386176336448</v>
      </c>
      <c r="I280" s="35">
        <f t="shared" si="66"/>
        <v>0.89933567598642228</v>
      </c>
      <c r="J280" s="35">
        <f t="shared" si="67"/>
        <v>0.83619077870376346</v>
      </c>
      <c r="K280" s="35">
        <f t="shared" si="68"/>
        <v>0.77854715030447574</v>
      </c>
      <c r="L280" s="35">
        <f t="shared" si="69"/>
        <v>0.72638406678448075</v>
      </c>
      <c r="M280" s="35">
        <f t="shared" si="70"/>
        <v>0.67938456391295987</v>
      </c>
      <c r="N280" s="35">
        <f t="shared" si="71"/>
        <v>0.63709994536160219</v>
      </c>
    </row>
    <row r="281" spans="1:14">
      <c r="A281" s="34">
        <f t="shared" si="58"/>
        <v>315.95941768898166</v>
      </c>
      <c r="B281" s="35">
        <f t="shared" si="59"/>
        <v>1984225.1430868048</v>
      </c>
      <c r="C281" s="36">
        <f t="shared" si="60"/>
        <v>1.2714589645088317</v>
      </c>
      <c r="D281" s="35">
        <f t="shared" si="61"/>
        <v>1.2337449716610096</v>
      </c>
      <c r="E281" s="35">
        <f t="shared" si="62"/>
        <v>1.1777186580741978</v>
      </c>
      <c r="F281" s="35">
        <f t="shared" si="63"/>
        <v>1.1107265285695269</v>
      </c>
      <c r="G281" s="35">
        <f t="shared" si="64"/>
        <v>1.0393291650087628</v>
      </c>
      <c r="H281" s="35">
        <f t="shared" si="65"/>
        <v>0.96830479313365636</v>
      </c>
      <c r="I281" s="35">
        <f t="shared" si="66"/>
        <v>0.90060088644261116</v>
      </c>
      <c r="J281" s="35">
        <f t="shared" si="67"/>
        <v>0.83773637255103173</v>
      </c>
      <c r="K281" s="35">
        <f t="shared" si="68"/>
        <v>0.78027852945233844</v>
      </c>
      <c r="L281" s="35">
        <f t="shared" si="69"/>
        <v>0.72822971128580949</v>
      </c>
      <c r="M281" s="35">
        <f t="shared" si="70"/>
        <v>0.68129221141874352</v>
      </c>
      <c r="N281" s="35">
        <f t="shared" si="71"/>
        <v>0.6390323093994924</v>
      </c>
    </row>
    <row r="282" spans="1:14">
      <c r="A282" s="34">
        <f t="shared" si="58"/>
        <v>316.68777936970929</v>
      </c>
      <c r="B282" s="35">
        <f t="shared" si="59"/>
        <v>1988799.2544417745</v>
      </c>
      <c r="C282" s="36">
        <f t="shared" si="60"/>
        <v>1.2691161934199484</v>
      </c>
      <c r="D282" s="35">
        <f t="shared" si="61"/>
        <v>1.2319388337022024</v>
      </c>
      <c r="E282" s="35">
        <f t="shared" si="62"/>
        <v>1.1766330866450871</v>
      </c>
      <c r="F282" s="35">
        <f t="shared" si="63"/>
        <v>1.1103872578776091</v>
      </c>
      <c r="G282" s="35">
        <f t="shared" si="64"/>
        <v>1.0396542769097921</v>
      </c>
      <c r="H282" s="35">
        <f t="shared" si="65"/>
        <v>0.9691647706826001</v>
      </c>
      <c r="I282" s="35">
        <f t="shared" si="66"/>
        <v>0.90186126278646339</v>
      </c>
      <c r="J282" s="35">
        <f t="shared" si="67"/>
        <v>0.83927927284713111</v>
      </c>
      <c r="K282" s="35">
        <f t="shared" si="68"/>
        <v>0.78200954595339545</v>
      </c>
      <c r="L282" s="35">
        <f t="shared" si="69"/>
        <v>0.7300771884287186</v>
      </c>
      <c r="M282" s="35">
        <f t="shared" si="70"/>
        <v>0.68320360382760315</v>
      </c>
      <c r="N282" s="35">
        <f t="shared" si="71"/>
        <v>0.64097000483503075</v>
      </c>
    </row>
    <row r="283" spans="1:14">
      <c r="A283" s="34">
        <f t="shared" si="58"/>
        <v>317.41782009751779</v>
      </c>
      <c r="B283" s="35">
        <f t="shared" si="59"/>
        <v>1993383.9102124118</v>
      </c>
      <c r="C283" s="36">
        <f t="shared" si="60"/>
        <v>1.2667920428471251</v>
      </c>
      <c r="D283" s="35">
        <f t="shared" si="61"/>
        <v>1.2301439054529126</v>
      </c>
      <c r="E283" s="35">
        <f t="shared" si="62"/>
        <v>1.1755505772833343</v>
      </c>
      <c r="F283" s="35">
        <f t="shared" si="63"/>
        <v>1.1100450353327467</v>
      </c>
      <c r="G283" s="35">
        <f t="shared" si="64"/>
        <v>1.0399735032749715</v>
      </c>
      <c r="H283" s="35">
        <f t="shared" si="65"/>
        <v>0.97001854075561023</v>
      </c>
      <c r="I283" s="35">
        <f t="shared" si="66"/>
        <v>0.90311676516827533</v>
      </c>
      <c r="J283" s="35">
        <f t="shared" si="67"/>
        <v>0.84081942396751785</v>
      </c>
      <c r="K283" s="35">
        <f t="shared" si="68"/>
        <v>0.78374014240080936</v>
      </c>
      <c r="L283" s="35">
        <f t="shared" si="69"/>
        <v>0.73192644906358184</v>
      </c>
      <c r="M283" s="35">
        <f t="shared" si="70"/>
        <v>0.68511870608540903</v>
      </c>
      <c r="N283" s="35">
        <f t="shared" si="71"/>
        <v>0.64291301327209938</v>
      </c>
    </row>
    <row r="284" spans="1:14">
      <c r="A284" s="34">
        <f t="shared" si="58"/>
        <v>318.1495437430105</v>
      </c>
      <c r="B284" s="35">
        <f t="shared" si="59"/>
        <v>1997979.134706106</v>
      </c>
      <c r="C284" s="36">
        <f t="shared" si="60"/>
        <v>1.2644863181250523</v>
      </c>
      <c r="D284" s="35">
        <f t="shared" si="61"/>
        <v>1.2283601089026444</v>
      </c>
      <c r="E284" s="35">
        <f t="shared" si="62"/>
        <v>1.1744711456673855</v>
      </c>
      <c r="F284" s="35">
        <f t="shared" si="63"/>
        <v>1.1096999068278697</v>
      </c>
      <c r="G284" s="35">
        <f t="shared" si="64"/>
        <v>1.0402868709588216</v>
      </c>
      <c r="H284" s="35">
        <f t="shared" si="65"/>
        <v>0.97086609401591306</v>
      </c>
      <c r="I284" s="35">
        <f t="shared" si="66"/>
        <v>0.90436735375976129</v>
      </c>
      <c r="J284" s="35">
        <f t="shared" si="67"/>
        <v>0.8423567699631308</v>
      </c>
      <c r="K284" s="35">
        <f t="shared" si="68"/>
        <v>0.78547026073353798</v>
      </c>
      <c r="L284" s="35">
        <f t="shared" si="69"/>
        <v>0.73377744317290872</v>
      </c>
      <c r="M284" s="35">
        <f t="shared" si="70"/>
        <v>0.68703748219343064</v>
      </c>
      <c r="N284" s="35">
        <f t="shared" si="71"/>
        <v>0.64486131540993807</v>
      </c>
    </row>
    <row r="285" spans="1:14">
      <c r="A285" s="34">
        <f t="shared" si="58"/>
        <v>318.88295418571329</v>
      </c>
      <c r="B285" s="35">
        <f t="shared" si="59"/>
        <v>2002584.9522862795</v>
      </c>
      <c r="C285" s="36">
        <f t="shared" si="60"/>
        <v>1.262198827171938</v>
      </c>
      <c r="D285" s="35">
        <f t="shared" si="61"/>
        <v>1.2265873664539704</v>
      </c>
      <c r="E285" s="35">
        <f t="shared" si="62"/>
        <v>1.1733948067584534</v>
      </c>
      <c r="F285" s="35">
        <f t="shared" si="63"/>
        <v>1.1093519176981581</v>
      </c>
      <c r="G285" s="35">
        <f t="shared" si="64"/>
        <v>1.0405944067836985</v>
      </c>
      <c r="H285" s="35">
        <f t="shared" si="65"/>
        <v>0.97170742131447096</v>
      </c>
      <c r="I285" s="35">
        <f t="shared" si="66"/>
        <v>0.90561298875712481</v>
      </c>
      <c r="J285" s="35">
        <f t="shared" si="67"/>
        <v>0.84389125456279357</v>
      </c>
      <c r="K285" s="35">
        <f t="shared" si="68"/>
        <v>0.78719984223420003</v>
      </c>
      <c r="L285" s="35">
        <f t="shared" si="69"/>
        <v>0.7356301198631322</v>
      </c>
      <c r="M285" s="35">
        <f t="shared" si="70"/>
        <v>0.68895989519459411</v>
      </c>
      <c r="N285" s="35">
        <f t="shared" si="71"/>
        <v>0.64681489102555412</v>
      </c>
    </row>
    <row r="286" spans="1:14">
      <c r="A286" s="34">
        <f t="shared" si="58"/>
        <v>319.61805531409533</v>
      </c>
      <c r="B286" s="35">
        <f t="shared" si="59"/>
        <v>2007201.3873725187</v>
      </c>
      <c r="C286" s="36">
        <f t="shared" si="60"/>
        <v>1.2599293804481275</v>
      </c>
      <c r="D286" s="35">
        <f t="shared" si="61"/>
        <v>1.2248256009263232</v>
      </c>
      <c r="E286" s="35">
        <f t="shared" si="62"/>
        <v>1.1723215748152187</v>
      </c>
      <c r="F286" s="35">
        <f t="shared" si="63"/>
        <v>1.1090011127245805</v>
      </c>
      <c r="G286" s="35">
        <f t="shared" si="64"/>
        <v>1.0408961375369488</v>
      </c>
      <c r="H286" s="35">
        <f t="shared" si="65"/>
        <v>0.97254251368961597</v>
      </c>
      <c r="I286" s="35">
        <f t="shared" si="66"/>
        <v>0.90685363038415356</v>
      </c>
      <c r="J286" s="35">
        <f t="shared" si="67"/>
        <v>0.84542282117571388</v>
      </c>
      <c r="K286" s="35">
        <f t="shared" si="68"/>
        <v>0.78892882752704563</v>
      </c>
      <c r="L286" s="35">
        <f t="shared" si="69"/>
        <v>0.73748442735643038</v>
      </c>
      <c r="M286" s="35">
        <f t="shared" si="70"/>
        <v>0.69088590715965614</v>
      </c>
      <c r="N286" s="35">
        <f t="shared" si="71"/>
        <v>0.64877371895591063</v>
      </c>
    </row>
    <row r="287" spans="1:14">
      <c r="A287" s="34">
        <f t="shared" si="58"/>
        <v>320.3548510255896</v>
      </c>
      <c r="B287" s="35">
        <f t="shared" si="59"/>
        <v>2011828.4644407027</v>
      </c>
      <c r="C287" s="36">
        <f t="shared" si="60"/>
        <v>1.2576777909154828</v>
      </c>
      <c r="D287" s="35">
        <f t="shared" si="61"/>
        <v>1.2230747355595091</v>
      </c>
      <c r="E287" s="35">
        <f t="shared" si="62"/>
        <v>1.1712514634082805</v>
      </c>
      <c r="F287" s="35">
        <f t="shared" si="63"/>
        <v>1.1086475361374688</v>
      </c>
      <c r="G287" s="35">
        <f t="shared" si="64"/>
        <v>1.0411920899681104</v>
      </c>
      <c r="H287" s="35">
        <f t="shared" si="65"/>
        <v>0.97337136236667021</v>
      </c>
      <c r="I287" s="35">
        <f t="shared" si="66"/>
        <v>0.90808923889533322</v>
      </c>
      <c r="J287" s="35">
        <f t="shared" si="67"/>
        <v>0.8469514128940705</v>
      </c>
      <c r="K287" s="35">
        <f t="shared" si="68"/>
        <v>0.79065715657603275</v>
      </c>
      <c r="L287" s="35">
        <f t="shared" si="69"/>
        <v>0.73934031298258773</v>
      </c>
      <c r="M287" s="35">
        <f t="shared" si="70"/>
        <v>0.6928154791732889</v>
      </c>
      <c r="N287" s="35">
        <f t="shared" si="71"/>
        <v>0.65073777707989033</v>
      </c>
    </row>
    <row r="288" spans="1:14">
      <c r="A288" s="34">
        <f t="shared" si="58"/>
        <v>321.09334522661362</v>
      </c>
      <c r="B288" s="35">
        <f t="shared" si="59"/>
        <v>2016466.2080231335</v>
      </c>
      <c r="C288" s="36">
        <f t="shared" si="60"/>
        <v>1.2554438739975124</v>
      </c>
      <c r="D288" s="35">
        <f t="shared" si="61"/>
        <v>1.2213346940169714</v>
      </c>
      <c r="E288" s="35">
        <f t="shared" si="62"/>
        <v>1.170184485434371</v>
      </c>
      <c r="F288" s="35">
        <f t="shared" si="63"/>
        <v>1.1082912316201419</v>
      </c>
      <c r="G288" s="35">
        <f t="shared" si="64"/>
        <v>1.0414822907861709</v>
      </c>
      <c r="H288" s="35">
        <f t="shared" si="65"/>
        <v>0.97419395875755876</v>
      </c>
      <c r="I288" s="35">
        <f t="shared" si="66"/>
        <v>0.90931977457899049</v>
      </c>
      <c r="J288" s="35">
        <f t="shared" si="67"/>
        <v>0.84847697249569953</v>
      </c>
      <c r="K288" s="35">
        <f t="shared" si="68"/>
        <v>0.79238476868301599</v>
      </c>
      <c r="L288" s="35">
        <f t="shared" si="69"/>
        <v>0.74119772317090049</v>
      </c>
      <c r="M288" s="35">
        <f t="shared" si="70"/>
        <v>0.69474857132008783</v>
      </c>
      <c r="N288" s="35">
        <f t="shared" si="71"/>
        <v>0.65270704230003596</v>
      </c>
    </row>
    <row r="289" spans="1:14">
      <c r="A289" s="34">
        <f t="shared" si="58"/>
        <v>321.83354183259019</v>
      </c>
      <c r="B289" s="35">
        <f t="shared" si="59"/>
        <v>2021114.6427086664</v>
      </c>
      <c r="C289" s="36">
        <f t="shared" si="60"/>
        <v>1.253227447540219</v>
      </c>
      <c r="D289" s="35">
        <f t="shared" si="61"/>
        <v>1.2196054003887919</v>
      </c>
      <c r="E289" s="35">
        <f t="shared" si="62"/>
        <v>1.1691206531303218</v>
      </c>
      <c r="F289" s="35">
        <f t="shared" si="63"/>
        <v>1.107932242312557</v>
      </c>
      <c r="G289" s="35">
        <f t="shared" si="64"/>
        <v>1.0417667666568704</v>
      </c>
      <c r="H289" s="35">
        <f t="shared" si="65"/>
        <v>0.97501029446040899</v>
      </c>
      <c r="I289" s="35">
        <f t="shared" si="66"/>
        <v>0.91054519776045062</v>
      </c>
      <c r="J289" s="35">
        <f t="shared" si="67"/>
        <v>0.84999944244687053</v>
      </c>
      <c r="K289" s="35">
        <f t="shared" si="68"/>
        <v>0.79411160248604695</v>
      </c>
      <c r="L289" s="35">
        <f t="shared" si="69"/>
        <v>0.74305660344212876</v>
      </c>
      <c r="M289" s="35">
        <f t="shared" si="70"/>
        <v>0.69668514267049797</v>
      </c>
      <c r="N289" s="35">
        <f t="shared" si="71"/>
        <v>0.65468149052406799</v>
      </c>
    </row>
    <row r="290" spans="1:14">
      <c r="A290" s="34">
        <f t="shared" si="58"/>
        <v>322.57544476796795</v>
      </c>
      <c r="B290" s="35">
        <f t="shared" si="59"/>
        <v>2025773.7931428386</v>
      </c>
      <c r="C290" s="36">
        <f t="shared" si="60"/>
        <v>1.2510283317736719</v>
      </c>
      <c r="D290" s="35">
        <f t="shared" si="61"/>
        <v>1.2178867791944603</v>
      </c>
      <c r="E290" s="35">
        <f t="shared" si="62"/>
        <v>1.1680599780867984</v>
      </c>
      <c r="F290" s="35">
        <f t="shared" si="63"/>
        <v>1.1075706108150054</v>
      </c>
      <c r="G290" s="35">
        <f t="shared" si="64"/>
        <v>1.0420455442000585</v>
      </c>
      <c r="H290" s="35">
        <f t="shared" si="65"/>
        <v>0.97582036125913973</v>
      </c>
      <c r="I290" s="35">
        <f t="shared" si="66"/>
        <v>0.91176546880522114</v>
      </c>
      <c r="J290" s="35">
        <f t="shared" si="67"/>
        <v>0.8515187649051611</v>
      </c>
      <c r="K290" s="35">
        <f t="shared" si="68"/>
        <v>0.79583759595779091</v>
      </c>
      <c r="L290" s="35">
        <f t="shared" si="69"/>
        <v>0.74491689840049946</v>
      </c>
      <c r="M290" s="35">
        <f t="shared" si="70"/>
        <v>0.69862515126666813</v>
      </c>
      <c r="N290" s="35">
        <f t="shared" si="71"/>
        <v>0.65666109664618155</v>
      </c>
    </row>
    <row r="291" spans="1:14">
      <c r="A291" s="34">
        <f t="shared" si="58"/>
        <v>323.3190579662425</v>
      </c>
      <c r="B291" s="35">
        <f t="shared" si="59"/>
        <v>2030443.6840280029</v>
      </c>
      <c r="C291" s="36">
        <f t="shared" si="60"/>
        <v>1.2488463492742741</v>
      </c>
      <c r="D291" s="35">
        <f t="shared" si="61"/>
        <v>1.2161787553854027</v>
      </c>
      <c r="E291" s="35">
        <f t="shared" si="62"/>
        <v>1.1670024712617972</v>
      </c>
      <c r="F291" s="35">
        <f t="shared" si="63"/>
        <v>1.1072063791918352</v>
      </c>
      <c r="G291" s="35">
        <f t="shared" si="64"/>
        <v>1.0423186499870993</v>
      </c>
      <c r="H291" s="35">
        <f t="shared" si="65"/>
        <v>0.97662415112304213</v>
      </c>
      <c r="I291" s="35">
        <f t="shared" si="66"/>
        <v>0.91298054812219576</v>
      </c>
      <c r="J291" s="35">
        <f t="shared" si="67"/>
        <v>0.85303488172242814</v>
      </c>
      <c r="K291" s="35">
        <f t="shared" si="68"/>
        <v>0.79756268640406491</v>
      </c>
      <c r="L291" s="35">
        <f t="shared" si="69"/>
        <v>0.74677855172576824</v>
      </c>
      <c r="M291" s="35">
        <f t="shared" si="70"/>
        <v>0.70056855410823249</v>
      </c>
      <c r="N291" s="35">
        <f t="shared" si="71"/>
        <v>0.65864583452811964</v>
      </c>
    </row>
    <row r="292" spans="1:14">
      <c r="A292" s="34">
        <f t="shared" si="58"/>
        <v>324.06438536997689</v>
      </c>
      <c r="B292" s="35">
        <f t="shared" si="59"/>
        <v>2035124.3401234548</v>
      </c>
      <c r="C292" s="36">
        <f t="shared" si="60"/>
        <v>1.2466813249277178</v>
      </c>
      <c r="D292" s="35">
        <f t="shared" si="61"/>
        <v>1.2144812543472925</v>
      </c>
      <c r="E292" s="35">
        <f t="shared" si="62"/>
        <v>1.1659481429939114</v>
      </c>
      <c r="F292" s="35">
        <f t="shared" si="63"/>
        <v>1.1068395889752112</v>
      </c>
      <c r="G292" s="35">
        <f t="shared" si="64"/>
        <v>1.0425861105383289</v>
      </c>
      <c r="H292" s="35">
        <f t="shared" si="65"/>
        <v>0.97742165620634791</v>
      </c>
      <c r="I292" s="35">
        <f t="shared" si="66"/>
        <v>0.91419039616687825</v>
      </c>
      <c r="J292" s="35">
        <f t="shared" si="67"/>
        <v>0.85454773444787402</v>
      </c>
      <c r="K292" s="35">
        <f t="shared" si="68"/>
        <v>0.79928681046249594</v>
      </c>
      <c r="L292" s="35">
        <f t="shared" si="69"/>
        <v>0.74864150616533998</v>
      </c>
      <c r="M292" s="35">
        <f t="shared" si="70"/>
        <v>0.70251530713802557</v>
      </c>
      <c r="N292" s="35">
        <f t="shared" si="71"/>
        <v>0.66063567698002978</v>
      </c>
    </row>
    <row r="293" spans="1:14">
      <c r="A293" s="34">
        <f t="shared" si="58"/>
        <v>324.81143093082289</v>
      </c>
      <c r="B293" s="35">
        <f t="shared" si="59"/>
        <v>2039815.7862455677</v>
      </c>
      <c r="C293" s="36">
        <f t="shared" si="60"/>
        <v>1.2445330858926102</v>
      </c>
      <c r="D293" s="35">
        <f t="shared" si="61"/>
        <v>1.2127942019021383</v>
      </c>
      <c r="E293" s="35">
        <f t="shared" si="62"/>
        <v>1.1648970030153685</v>
      </c>
      <c r="F293" s="35">
        <f t="shared" si="63"/>
        <v>1.1064702811688989</v>
      </c>
      <c r="G293" s="35">
        <f t="shared" si="64"/>
        <v>1.0428479523205585</v>
      </c>
      <c r="H293" s="35">
        <f t="shared" si="65"/>
        <v>0.97821286884778968</v>
      </c>
      <c r="I293" s="35">
        <f t="shared" si="66"/>
        <v>0.91539497344462806</v>
      </c>
      <c r="J293" s="35">
        <f t="shared" si="67"/>
        <v>0.8560572643312131</v>
      </c>
      <c r="K293" s="35">
        <f t="shared" si="68"/>
        <v>0.80100990410130712</v>
      </c>
      <c r="L293" s="35">
        <f t="shared" si="69"/>
        <v>0.75050570352645474</v>
      </c>
      <c r="M293" s="35">
        <f t="shared" si="70"/>
        <v>0.70446536522773495</v>
      </c>
      <c r="N293" s="35">
        <f t="shared" si="71"/>
        <v>0.66263059574109928</v>
      </c>
    </row>
    <row r="294" spans="1:14">
      <c r="A294" s="34">
        <f t="shared" si="58"/>
        <v>325.56019860954171</v>
      </c>
      <c r="B294" s="35">
        <f t="shared" si="59"/>
        <v>2044518.047267922</v>
      </c>
      <c r="C294" s="36">
        <f t="shared" si="60"/>
        <v>1.2424014615647601</v>
      </c>
      <c r="D294" s="35">
        <f t="shared" si="61"/>
        <v>1.2111175243101711</v>
      </c>
      <c r="E294" s="35">
        <f t="shared" si="62"/>
        <v>1.1638490604648426</v>
      </c>
      <c r="F294" s="35">
        <f t="shared" si="63"/>
        <v>1.1060984962520799</v>
      </c>
      <c r="G294" s="35">
        <f t="shared" si="64"/>
        <v>1.0431042017446299</v>
      </c>
      <c r="H294" s="35">
        <f t="shared" si="65"/>
        <v>0.97899778157014861</v>
      </c>
      <c r="I294" s="35">
        <f t="shared" si="66"/>
        <v>0.91659424051392491</v>
      </c>
      <c r="J294" s="35">
        <f t="shared" si="67"/>
        <v>0.8575634123259358</v>
      </c>
      <c r="K294" s="35">
        <f t="shared" si="68"/>
        <v>0.80273190261823113</v>
      </c>
      <c r="L294" s="35">
        <f t="shared" si="69"/>
        <v>0.75237108466844504</v>
      </c>
      <c r="M294" s="35">
        <f t="shared" si="70"/>
        <v>0.7064186821634918</v>
      </c>
      <c r="N294" s="35">
        <f t="shared" si="71"/>
        <v>0.66463056145997412</v>
      </c>
    </row>
    <row r="295" spans="1:14">
      <c r="A295" s="34">
        <f t="shared" si="58"/>
        <v>326.31069237602497</v>
      </c>
      <c r="B295" s="35">
        <f t="shared" si="59"/>
        <v>2049231.1481214368</v>
      </c>
      <c r="C295" s="36">
        <f t="shared" si="60"/>
        <v>1.2402862835421098</v>
      </c>
      <c r="D295" s="35">
        <f t="shared" si="61"/>
        <v>1.2094511482715231</v>
      </c>
      <c r="E295" s="35">
        <f t="shared" si="62"/>
        <v>1.1628043239000434</v>
      </c>
      <c r="F295" s="35">
        <f t="shared" si="63"/>
        <v>1.1057242741831921</v>
      </c>
      <c r="G295" s="35">
        <f t="shared" si="64"/>
        <v>1.0433548851630186</v>
      </c>
      <c r="H295" s="35">
        <f t="shared" si="65"/>
        <v>0.97977638707979553</v>
      </c>
      <c r="I295" s="35">
        <f t="shared" si="66"/>
        <v>0.91778815798965341</v>
      </c>
      <c r="J295" s="35">
        <f t="shared" si="67"/>
        <v>0.85906611909267216</v>
      </c>
      <c r="K295" s="35">
        <f t="shared" si="68"/>
        <v>0.80445274063955619</v>
      </c>
      <c r="L295" s="35">
        <f t="shared" si="69"/>
        <v>0.75423758949506614</v>
      </c>
      <c r="M295" s="35">
        <f t="shared" si="70"/>
        <v>0.70837521063140951</v>
      </c>
      <c r="N295" s="35">
        <f t="shared" si="71"/>
        <v>0.66663554367496169</v>
      </c>
    </row>
    <row r="296" spans="1:14">
      <c r="A296" s="34">
        <f t="shared" si="58"/>
        <v>327.06291620931597</v>
      </c>
      <c r="B296" s="35">
        <f t="shared" si="59"/>
        <v>2053955.1137945042</v>
      </c>
      <c r="C296" s="36">
        <f t="shared" si="60"/>
        <v>1.238187385590299</v>
      </c>
      <c r="D296" s="35">
        <f t="shared" si="61"/>
        <v>1.2077950009277203</v>
      </c>
      <c r="E296" s="35">
        <f t="shared" si="62"/>
        <v>1.1617628013100842</v>
      </c>
      <c r="F296" s="35">
        <f t="shared" si="63"/>
        <v>1.1053476544037901</v>
      </c>
      <c r="G296" s="35">
        <f t="shared" si="64"/>
        <v>1.043600028867486</v>
      </c>
      <c r="H296" s="35">
        <f t="shared" si="65"/>
        <v>0.98054867826621928</v>
      </c>
      <c r="I296" s="35">
        <f t="shared" si="66"/>
        <v>0.9189766865464063</v>
      </c>
      <c r="J296" s="35">
        <f t="shared" si="67"/>
        <v>0.86056532500265681</v>
      </c>
      <c r="K296" s="35">
        <f t="shared" si="68"/>
        <v>0.80617235211930782</v>
      </c>
      <c r="L296" s="35">
        <f t="shared" si="69"/>
        <v>0.7561051569469075</v>
      </c>
      <c r="M296" s="35">
        <f t="shared" si="70"/>
        <v>0.7103349022030705</v>
      </c>
      <c r="N296" s="35">
        <f t="shared" si="71"/>
        <v>0.66864551079402035</v>
      </c>
    </row>
    <row r="297" spans="1:14">
      <c r="A297" s="34">
        <f t="shared" si="58"/>
        <v>327.8168740976306</v>
      </c>
      <c r="B297" s="35">
        <f t="shared" si="59"/>
        <v>2058689.9693331202</v>
      </c>
      <c r="C297" s="36">
        <f t="shared" si="60"/>
        <v>1.2361046036088483</v>
      </c>
      <c r="D297" s="35">
        <f t="shared" si="61"/>
        <v>1.2061490098629861</v>
      </c>
      <c r="E297" s="35">
        <f t="shared" si="62"/>
        <v>1.1607245001276365</v>
      </c>
      <c r="F297" s="35">
        <f t="shared" si="63"/>
        <v>1.1049686758424329</v>
      </c>
      <c r="G297" s="35">
        <f t="shared" si="64"/>
        <v>1.0438396590867793</v>
      </c>
      <c r="H297" s="35">
        <f t="shared" si="65"/>
        <v>0.98131464820154934</v>
      </c>
      <c r="I297" s="35">
        <f t="shared" si="66"/>
        <v>0.92015978692180878</v>
      </c>
      <c r="J297" s="35">
        <f t="shared" si="67"/>
        <v>0.86206097014129335</v>
      </c>
      <c r="K297" s="35">
        <f t="shared" si="68"/>
        <v>0.80789067033856943</v>
      </c>
      <c r="L297" s="35">
        <f t="shared" si="69"/>
        <v>0.75797372499388871</v>
      </c>
      <c r="M297" s="35">
        <f t="shared" si="70"/>
        <v>0.71229770732096787</v>
      </c>
      <c r="N297" s="35">
        <f t="shared" si="71"/>
        <v>0.67066043007453735</v>
      </c>
    </row>
    <row r="298" spans="1:14">
      <c r="A298" s="34">
        <f t="shared" si="58"/>
        <v>328.5725700383785</v>
      </c>
      <c r="B298" s="35">
        <f t="shared" si="59"/>
        <v>2063435.7398410169</v>
      </c>
      <c r="C298" s="36">
        <f t="shared" si="60"/>
        <v>1.2340377755979559</v>
      </c>
      <c r="D298" s="35">
        <f t="shared" si="61"/>
        <v>1.2045131031053677</v>
      </c>
      <c r="E298" s="35">
        <f t="shared" si="62"/>
        <v>1.1596894272408684</v>
      </c>
      <c r="F298" s="35">
        <f t="shared" si="63"/>
        <v>1.1045873769185903</v>
      </c>
      <c r="G298" s="35">
        <f t="shared" si="64"/>
        <v>1.0440738019843794</v>
      </c>
      <c r="H298" s="35">
        <f t="shared" si="65"/>
        <v>0.98207429014006553</v>
      </c>
      <c r="I298" s="35">
        <f t="shared" si="66"/>
        <v>0.92133741991985763</v>
      </c>
      <c r="J298" s="35">
        <f t="shared" si="67"/>
        <v>0.86355299431182186</v>
      </c>
      <c r="K298" s="35">
        <f t="shared" si="68"/>
        <v>0.80960762790494289</v>
      </c>
      <c r="L298" s="35">
        <f t="shared" si="69"/>
        <v>0.75984323062784498</v>
      </c>
      <c r="M298" s="35">
        <f t="shared" si="70"/>
        <v>0.71426357528390505</v>
      </c>
      <c r="N298" s="35">
        <f t="shared" si="71"/>
        <v>0.67268026760289545</v>
      </c>
    </row>
    <row r="299" spans="1:14">
      <c r="A299" s="34">
        <f t="shared" si="58"/>
        <v>329.3300080381843</v>
      </c>
      <c r="B299" s="35">
        <f t="shared" si="59"/>
        <v>2068192.4504797973</v>
      </c>
      <c r="C299" s="36">
        <f t="shared" si="60"/>
        <v>1.2319867416258825</v>
      </c>
      <c r="D299" s="35">
        <f t="shared" si="61"/>
        <v>1.2028872091276888</v>
      </c>
      <c r="E299" s="35">
        <f t="shared" si="62"/>
        <v>1.1586575890051725</v>
      </c>
      <c r="F299" s="35">
        <f t="shared" si="63"/>
        <v>1.104203795546564</v>
      </c>
      <c r="G299" s="35">
        <f t="shared" si="64"/>
        <v>1.0443024836562969</v>
      </c>
      <c r="H299" s="35">
        <f t="shared" si="65"/>
        <v>0.98282759751770077</v>
      </c>
      <c r="I299" s="35">
        <f t="shared" si="66"/>
        <v>0.9225095464142814</v>
      </c>
      <c r="J299" s="35">
        <f t="shared" si="67"/>
        <v>0.86504133703908792</v>
      </c>
      <c r="K299" s="35">
        <f t="shared" si="68"/>
        <v>0.81132315675215594</v>
      </c>
      <c r="L299" s="35">
        <f t="shared" si="69"/>
        <v>0.76171360985520808</v>
      </c>
      <c r="M299" s="35">
        <f t="shared" si="70"/>
        <v>0.71623245423236104</v>
      </c>
      <c r="N299" s="35">
        <f t="shared" si="71"/>
        <v>0.67470498827383429</v>
      </c>
    </row>
    <row r="300" spans="1:14">
      <c r="A300" s="34">
        <f t="shared" si="58"/>
        <v>330.0891921129089</v>
      </c>
      <c r="B300" s="35">
        <f t="shared" si="59"/>
        <v>2072960.126469068</v>
      </c>
      <c r="C300" s="36">
        <f t="shared" si="60"/>
        <v>1.2299513437969229</v>
      </c>
      <c r="D300" s="35">
        <f t="shared" si="61"/>
        <v>1.2012712568483401</v>
      </c>
      <c r="E300" s="35">
        <f t="shared" si="62"/>
        <v>1.1576289912546847</v>
      </c>
      <c r="F300" s="35">
        <f t="shared" si="63"/>
        <v>1.1038179691394288</v>
      </c>
      <c r="G300" s="35">
        <f t="shared" si="64"/>
        <v>1.0445257301289159</v>
      </c>
      <c r="H300" s="35">
        <f t="shared" si="65"/>
        <v>0.98357456395153475</v>
      </c>
      <c r="I300" s="35">
        <f t="shared" si="66"/>
        <v>0.92367612735191706</v>
      </c>
      <c r="J300" s="35">
        <f t="shared" si="67"/>
        <v>0.86652593757341412</v>
      </c>
      <c r="K300" s="35">
        <f t="shared" si="68"/>
        <v>0.81303718813981818</v>
      </c>
      <c r="L300" s="35">
        <f t="shared" si="69"/>
        <v>0.7635847976897886</v>
      </c>
      <c r="M300" s="35">
        <f t="shared" si="70"/>
        <v>0.71820429113382434</v>
      </c>
      <c r="N300" s="35">
        <f t="shared" si="71"/>
        <v>0.67673455576960651</v>
      </c>
    </row>
    <row r="301" spans="1:14">
      <c r="A301" s="34">
        <f t="shared" si="58"/>
        <v>330.85012628767072</v>
      </c>
      <c r="B301" s="35">
        <f t="shared" si="59"/>
        <v>2077738.7930865721</v>
      </c>
      <c r="C301" s="36">
        <f t="shared" si="60"/>
        <v>1.227931426219955</v>
      </c>
      <c r="D301" s="35">
        <f t="shared" si="61"/>
        <v>1.1996651756319092</v>
      </c>
      <c r="E301" s="35">
        <f t="shared" si="62"/>
        <v>1.1566036393136028</v>
      </c>
      <c r="F301" s="35">
        <f t="shared" si="63"/>
        <v>1.1034299346129897</v>
      </c>
      <c r="G301" s="35">
        <f t="shared" si="64"/>
        <v>1.0447435673568823</v>
      </c>
      <c r="H301" s="35">
        <f t="shared" si="65"/>
        <v>0.98431518323927747</v>
      </c>
      <c r="I301" s="35">
        <f t="shared" si="66"/>
        <v>0.92483712375610239</v>
      </c>
      <c r="J301" s="35">
        <f t="shared" si="67"/>
        <v>0.86800673489457725</v>
      </c>
      <c r="K301" s="35">
        <f t="shared" si="68"/>
        <v>0.81474965265332744</v>
      </c>
      <c r="L301" s="35">
        <f t="shared" si="69"/>
        <v>0.76545672814566268</v>
      </c>
      <c r="M301" s="35">
        <f t="shared" si="70"/>
        <v>0.72017903176810161</v>
      </c>
      <c r="N301" s="35">
        <f t="shared" si="71"/>
        <v>0.67876893253893222</v>
      </c>
    </row>
    <row r="302" spans="1:14">
      <c r="A302" s="34">
        <f t="shared" si="58"/>
        <v>331.61281459686694</v>
      </c>
      <c r="B302" s="35">
        <f t="shared" si="59"/>
        <v>2082528.4756683244</v>
      </c>
      <c r="C302" s="36">
        <f t="shared" si="60"/>
        <v>1.2259268349775414</v>
      </c>
      <c r="D302" s="35">
        <f t="shared" si="61"/>
        <v>1.1980688952896563</v>
      </c>
      <c r="E302" s="35">
        <f t="shared" si="62"/>
        <v>1.1555815380072956</v>
      </c>
      <c r="F302" s="35">
        <f t="shared" si="63"/>
        <v>1.1030397283897495</v>
      </c>
      <c r="G302" s="35">
        <f t="shared" si="64"/>
        <v>1.0449560212210409</v>
      </c>
      <c r="H302" s="35">
        <f t="shared" si="65"/>
        <v>0.98504944935874594</v>
      </c>
      <c r="I302" s="35">
        <f t="shared" si="66"/>
        <v>0.92599249673008632</v>
      </c>
      <c r="J302" s="35">
        <f t="shared" si="67"/>
        <v>0.86948366771588592</v>
      </c>
      <c r="K302" s="35">
        <f t="shared" si="68"/>
        <v>0.81646048020393103</v>
      </c>
      <c r="L302" s="35">
        <f t="shared" si="69"/>
        <v>0.76732933423017169</v>
      </c>
      <c r="M302" s="35">
        <f t="shared" si="70"/>
        <v>0.72215662071260722</v>
      </c>
      <c r="N302" s="35">
        <f t="shared" si="71"/>
        <v>0.68080807977575508</v>
      </c>
    </row>
    <row r="303" spans="1:14">
      <c r="A303" s="34">
        <f t="shared" si="58"/>
        <v>332.37726108419508</v>
      </c>
      <c r="B303" s="35">
        <f t="shared" si="59"/>
        <v>2087329.1996087451</v>
      </c>
      <c r="C303" s="36">
        <f t="shared" si="60"/>
        <v>1.2239374180955873</v>
      </c>
      <c r="D303" s="35">
        <f t="shared" si="61"/>
        <v>1.1964823460798488</v>
      </c>
      <c r="E303" s="35">
        <f t="shared" si="62"/>
        <v>1.154562691673221</v>
      </c>
      <c r="F303" s="35">
        <f t="shared" si="63"/>
        <v>1.1026473864028905</v>
      </c>
      <c r="G303" s="35">
        <f t="shared" si="64"/>
        <v>1.0451631175264189</v>
      </c>
      <c r="H303" s="35">
        <f t="shared" si="65"/>
        <v>0.98577735646733167</v>
      </c>
      <c r="I303" s="35">
        <f t="shared" si="66"/>
        <v>0.9271422074604565</v>
      </c>
      <c r="J303" s="35">
        <f t="shared" si="67"/>
        <v>0.87095667448836811</v>
      </c>
      <c r="K303" s="35">
        <f t="shared" si="68"/>
        <v>0.81816960002894679</v>
      </c>
      <c r="L303" s="35">
        <f t="shared" si="69"/>
        <v>0.76920254793703935</v>
      </c>
      <c r="M303" s="35">
        <f t="shared" si="70"/>
        <v>0.7241370013276397</v>
      </c>
      <c r="N303" s="35">
        <f t="shared" si="71"/>
        <v>0.68285195739780513</v>
      </c>
    </row>
    <row r="304" spans="1:14">
      <c r="A304" s="34">
        <f t="shared" si="58"/>
        <v>333.14346980267436</v>
      </c>
      <c r="B304" s="35">
        <f t="shared" si="59"/>
        <v>2092140.9903607951</v>
      </c>
      <c r="C304" s="36">
        <f t="shared" si="60"/>
        <v>1.2219630255135345</v>
      </c>
      <c r="D304" s="35">
        <f t="shared" si="61"/>
        <v>1.1949054587079477</v>
      </c>
      <c r="E304" s="35">
        <f t="shared" si="62"/>
        <v>1.1535471041716399</v>
      </c>
      <c r="F304" s="35">
        <f t="shared" si="63"/>
        <v>1.1022529441002666</v>
      </c>
      <c r="G304" s="35">
        <f t="shared" si="64"/>
        <v>1.045364882000253</v>
      </c>
      <c r="H304" s="35">
        <f t="shared" si="65"/>
        <v>0.9864988989014587</v>
      </c>
      <c r="I304" s="35">
        <f t="shared" si="66"/>
        <v>0.92828621722057925</v>
      </c>
      <c r="J304" s="35">
        <f t="shared" si="67"/>
        <v>0.87242569340505827</v>
      </c>
      <c r="K304" s="35">
        <f t="shared" si="68"/>
        <v>0.81987694069214578</v>
      </c>
      <c r="L304" s="35">
        <f t="shared" si="69"/>
        <v>0.77107630023961193</v>
      </c>
      <c r="M304" s="35">
        <f t="shared" si="70"/>
        <v>0.72612011574164959</v>
      </c>
      <c r="N304" s="35">
        <f t="shared" si="71"/>
        <v>0.68490052402496815</v>
      </c>
    </row>
    <row r="305" spans="1:14">
      <c r="A305" s="34">
        <f t="shared" si="58"/>
        <v>333.91144481466711</v>
      </c>
      <c r="B305" s="35">
        <f t="shared" si="59"/>
        <v>2096963.8734361094</v>
      </c>
      <c r="C305" s="36">
        <f t="shared" si="60"/>
        <v>1.220003509055086</v>
      </c>
      <c r="D305" s="35">
        <f t="shared" si="61"/>
        <v>1.193338164326665</v>
      </c>
      <c r="E305" s="35">
        <f t="shared" si="62"/>
        <v>1.152534778896144</v>
      </c>
      <c r="F305" s="35">
        <f t="shared" si="63"/>
        <v>1.1018564364484036</v>
      </c>
      <c r="G305" s="35">
        <f t="shared" si="64"/>
        <v>1.0455613402900645</v>
      </c>
      <c r="H305" s="35">
        <f t="shared" si="65"/>
        <v>0.98721407117603643</v>
      </c>
      <c r="I305" s="35">
        <f t="shared" si="66"/>
        <v>0.92942448737405758</v>
      </c>
      <c r="J305" s="35">
        <f t="shared" si="67"/>
        <v>0.87389066240539437</v>
      </c>
      <c r="K305" s="35">
        <f t="shared" si="68"/>
        <v>0.82158243008429754</v>
      </c>
      <c r="L305" s="35">
        <f t="shared" si="69"/>
        <v>0.77295052108422579</v>
      </c>
      <c r="M305" s="35">
        <f t="shared" si="70"/>
        <v>0.72810590483650728</v>
      </c>
      <c r="N305" s="35">
        <f t="shared" si="71"/>
        <v>0.68695373695746897</v>
      </c>
    </row>
    <row r="306" spans="1:14">
      <c r="A306" s="34">
        <f t="shared" si="58"/>
        <v>334.68119019190033</v>
      </c>
      <c r="B306" s="35">
        <f t="shared" si="59"/>
        <v>2101797.874405134</v>
      </c>
      <c r="C306" s="36">
        <f t="shared" si="60"/>
        <v>1.2180587223994452</v>
      </c>
      <c r="D306" s="35">
        <f t="shared" si="61"/>
        <v>1.1917803945358874</v>
      </c>
      <c r="E306" s="35">
        <f t="shared" si="62"/>
        <v>1.1515257187839878</v>
      </c>
      <c r="F306" s="35">
        <f t="shared" si="63"/>
        <v>1.1014578979365071</v>
      </c>
      <c r="G306" s="35">
        <f t="shared" si="64"/>
        <v>1.0457525179617766</v>
      </c>
      <c r="H306" s="35">
        <f t="shared" si="65"/>
        <v>0.98792286798390028</v>
      </c>
      <c r="I306" s="35">
        <f t="shared" si="66"/>
        <v>0.93055697937820192</v>
      </c>
      <c r="J306" s="35">
        <f t="shared" si="67"/>
        <v>0.87535151917971943</v>
      </c>
      <c r="K306" s="35">
        <f t="shared" si="68"/>
        <v>0.8232859954238857</v>
      </c>
      <c r="L306" s="35">
        <f t="shared" si="69"/>
        <v>0.77482513938371322</v>
      </c>
      <c r="M306" s="35">
        <f t="shared" si="70"/>
        <v>0.73009430823277577</v>
      </c>
      <c r="N306" s="35">
        <f t="shared" si="71"/>
        <v>0.689011552153872</v>
      </c>
    </row>
    <row r="307" spans="1:14">
      <c r="A307" s="34">
        <f t="shared" si="58"/>
        <v>335.45271001548747</v>
      </c>
      <c r="B307" s="35">
        <f t="shared" si="59"/>
        <v>2106643.0188972615</v>
      </c>
      <c r="C307" s="36">
        <f t="shared" si="60"/>
        <v>1.2161285210530655</v>
      </c>
      <c r="D307" s="35">
        <f t="shared" si="61"/>
        <v>1.1902320813824763</v>
      </c>
      <c r="E307" s="35">
        <f t="shared" si="62"/>
        <v>1.1505199263262336</v>
      </c>
      <c r="F307" s="35">
        <f t="shared" si="63"/>
        <v>1.1010573625804763</v>
      </c>
      <c r="G307" s="35">
        <f t="shared" si="64"/>
        <v>1.0459384404978793</v>
      </c>
      <c r="H307" s="35">
        <f t="shared" si="65"/>
        <v>0.9886252841952492</v>
      </c>
      <c r="I307" s="35">
        <f t="shared" si="66"/>
        <v>0.93168365478751647</v>
      </c>
      <c r="J307" s="35">
        <f t="shared" si="67"/>
        <v>0.8768082011738898</v>
      </c>
      <c r="K307" s="35">
        <f t="shared" si="68"/>
        <v>0.8249875632579966</v>
      </c>
      <c r="L307" s="35">
        <f t="shared" si="69"/>
        <v>0.77670008301104798</v>
      </c>
      <c r="M307" s="35">
        <f t="shared" si="70"/>
        <v>0.73208526427499587</v>
      </c>
      <c r="N307" s="35">
        <f t="shared" si="71"/>
        <v>0.69107392420890401</v>
      </c>
    </row>
    <row r="308" spans="1:14">
      <c r="A308" s="34">
        <f t="shared" si="58"/>
        <v>336.22600837594979</v>
      </c>
      <c r="B308" s="35">
        <f t="shared" si="59"/>
        <v>2111499.3326009647</v>
      </c>
      <c r="C308" s="36">
        <f t="shared" si="60"/>
        <v>1.2142127623218981</v>
      </c>
      <c r="D308" s="35">
        <f t="shared" si="61"/>
        <v>1.18869315735995</v>
      </c>
      <c r="E308" s="35">
        <f t="shared" si="62"/>
        <v>1.1495174035777151</v>
      </c>
      <c r="F308" s="35">
        <f t="shared" si="63"/>
        <v>1.1006548639269256</v>
      </c>
      <c r="G308" s="35">
        <f t="shared" si="64"/>
        <v>1.0461191332956363</v>
      </c>
      <c r="H308" s="35">
        <f t="shared" si="65"/>
        <v>0.98932131485707087</v>
      </c>
      <c r="I308" s="35">
        <f t="shared" si="66"/>
        <v>0.93280447525719712</v>
      </c>
      <c r="J308" s="35">
        <f t="shared" si="67"/>
        <v>0.87826064559399042</v>
      </c>
      <c r="K308" s="35">
        <f t="shared" si="68"/>
        <v>0.82668705946337928</v>
      </c>
      <c r="L308" s="35">
        <f t="shared" si="69"/>
        <v>0.77857527879313759</v>
      </c>
      <c r="M308" s="35">
        <f t="shared" si="70"/>
        <v>0.73407871001698988</v>
      </c>
      <c r="N308" s="35">
        <f t="shared" si="71"/>
        <v>0.69314080633110098</v>
      </c>
    </row>
    <row r="309" spans="1:14">
      <c r="A309" s="34">
        <f t="shared" si="58"/>
        <v>337.00108937323824</v>
      </c>
      <c r="B309" s="35">
        <f t="shared" si="59"/>
        <v>2116366.8412639364</v>
      </c>
      <c r="C309" s="36">
        <f t="shared" si="60"/>
        <v>1.2123113052841261</v>
      </c>
      <c r="D309" s="35">
        <f t="shared" si="61"/>
        <v>1.1871635554080486</v>
      </c>
      <c r="E309" s="35">
        <f t="shared" si="62"/>
        <v>1.1485181521668149</v>
      </c>
      <c r="F309" s="35">
        <f t="shared" si="63"/>
        <v>1.1002504350572058</v>
      </c>
      <c r="G309" s="35">
        <f t="shared" si="64"/>
        <v>1.0462946216653382</v>
      </c>
      <c r="H309" s="35">
        <f t="shared" si="65"/>
        <v>0.99001095519256399</v>
      </c>
      <c r="I309" s="35">
        <f t="shared" si="66"/>
        <v>0.93391940254664574</v>
      </c>
      <c r="J309" s="35">
        <f t="shared" si="67"/>
        <v>0.87970878941115882</v>
      </c>
      <c r="K309" s="35">
        <f t="shared" si="68"/>
        <v>0.82838440924768764</v>
      </c>
      <c r="L309" s="35">
        <f t="shared" si="69"/>
        <v>0.78045065250477108</v>
      </c>
      <c r="M309" s="35">
        <f t="shared" si="70"/>
        <v>0.73607458120719371</v>
      </c>
      <c r="N309" s="35">
        <f t="shared" si="71"/>
        <v>0.69521215032029071</v>
      </c>
    </row>
    <row r="310" spans="1:14">
      <c r="A310" s="34">
        <f t="shared" si="58"/>
        <v>337.77795711675509</v>
      </c>
      <c r="B310" s="35">
        <f t="shared" si="59"/>
        <v>2121245.5706932219</v>
      </c>
      <c r="C310" s="36">
        <f t="shared" si="60"/>
        <v>1.2104240107633779</v>
      </c>
      <c r="D310" s="35">
        <f t="shared" si="61"/>
        <v>1.1856432089121902</v>
      </c>
      <c r="E310" s="35">
        <f t="shared" si="62"/>
        <v>1.1475221733050642</v>
      </c>
      <c r="F310" s="35">
        <f t="shared" si="63"/>
        <v>1.0998441085914288</v>
      </c>
      <c r="G310" s="35">
        <f t="shared" si="64"/>
        <v>1.0464649308285947</v>
      </c>
      <c r="H310" s="35">
        <f t="shared" si="65"/>
        <v>0.99069420060054814</v>
      </c>
      <c r="I310" s="35">
        <f t="shared" si="66"/>
        <v>0.93502839852299224</v>
      </c>
      <c r="J310" s="35">
        <f t="shared" si="67"/>
        <v>0.88115256936651332</v>
      </c>
      <c r="K310" s="35">
        <f t="shared" si="68"/>
        <v>0.8300795371509011</v>
      </c>
      <c r="L310" s="35">
        <f t="shared" si="69"/>
        <v>0.78232612886272668</v>
      </c>
      <c r="M310" s="35">
        <f t="shared" si="70"/>
        <v>0.73807281227401955</v>
      </c>
      <c r="N310" s="35">
        <f t="shared" si="71"/>
        <v>0.69728790654490758</v>
      </c>
    </row>
    <row r="311" spans="1:14">
      <c r="A311" s="34">
        <f t="shared" si="58"/>
        <v>338.55661572537576</v>
      </c>
      <c r="B311" s="35">
        <f t="shared" si="59"/>
        <v>2126135.54675536</v>
      </c>
      <c r="C311" s="36">
        <f t="shared" si="60"/>
        <v>1.2085507413024079</v>
      </c>
      <c r="D311" s="35">
        <f t="shared" si="61"/>
        <v>1.1841320517028202</v>
      </c>
      <c r="E311" s="35">
        <f t="shared" si="62"/>
        <v>1.1465294677965645</v>
      </c>
      <c r="F311" s="35">
        <f t="shared" si="63"/>
        <v>1.0994359166924952</v>
      </c>
      <c r="G311" s="35">
        <f t="shared" si="64"/>
        <v>1.0466300859166748</v>
      </c>
      <c r="H311" s="35">
        <f t="shared" si="65"/>
        <v>0.99137104665487119</v>
      </c>
      <c r="I311" s="35">
        <f t="shared" si="66"/>
        <v>0.93613142516463244</v>
      </c>
      <c r="J311" s="35">
        <f t="shared" si="67"/>
        <v>0.88259192197619396</v>
      </c>
      <c r="K311" s="35">
        <f t="shared" si="68"/>
        <v>0.83177236704693358</v>
      </c>
      <c r="L311" s="35">
        <f t="shared" si="69"/>
        <v>0.78420163152004563</v>
      </c>
      <c r="M311" s="35">
        <f t="shared" si="70"/>
        <v>0.74007333631126393</v>
      </c>
      <c r="N311" s="35">
        <f t="shared" si="71"/>
        <v>0.69936802391915509</v>
      </c>
    </row>
    <row r="312" spans="1:14">
      <c r="A312" s="34">
        <f t="shared" si="58"/>
        <v>339.33706932747072</v>
      </c>
      <c r="B312" s="35">
        <f t="shared" si="59"/>
        <v>2131036.7953765159</v>
      </c>
      <c r="C312" s="36">
        <f t="shared" si="60"/>
        <v>1.2066913611372438</v>
      </c>
      <c r="D312" s="35">
        <f t="shared" si="61"/>
        <v>1.1826300180546649</v>
      </c>
      <c r="E312" s="35">
        <f t="shared" si="62"/>
        <v>1.1455400360472401</v>
      </c>
      <c r="F312" s="35">
        <f t="shared" si="63"/>
        <v>1.0990258910701214</v>
      </c>
      <c r="G312" s="35">
        <f t="shared" si="64"/>
        <v>1.0467901119688885</v>
      </c>
      <c r="H312" s="35">
        <f t="shared" si="65"/>
        <v>0.99204148910380774</v>
      </c>
      <c r="I312" s="35">
        <f t="shared" si="66"/>
        <v>0.93722844456477783</v>
      </c>
      <c r="J312" s="35">
        <f t="shared" si="67"/>
        <v>0.8840267835365091</v>
      </c>
      <c r="K312" s="35">
        <f t="shared" si="68"/>
        <v>0.83346282214542944</v>
      </c>
      <c r="L312" s="35">
        <f t="shared" si="69"/>
        <v>0.78607708306048263</v>
      </c>
      <c r="M312" s="35">
        <f t="shared" si="70"/>
        <v>0.74207608506356371</v>
      </c>
      <c r="N312" s="35">
        <f t="shared" si="71"/>
        <v>0.70145244988001465</v>
      </c>
    </row>
    <row r="313" spans="1:14">
      <c r="A313" s="34">
        <f t="shared" si="58"/>
        <v>340.11932206092729</v>
      </c>
      <c r="B313" s="35">
        <f t="shared" si="59"/>
        <v>2135949.3425426232</v>
      </c>
      <c r="C313" s="36">
        <f t="shared" si="60"/>
        <v>1.2048457361717737</v>
      </c>
      <c r="D313" s="35">
        <f t="shared" si="61"/>
        <v>1.1811370426858792</v>
      </c>
      <c r="E313" s="35">
        <f t="shared" si="62"/>
        <v>1.1445538780739106</v>
      </c>
      <c r="F313" s="35">
        <f t="shared" si="63"/>
        <v>1.0986140629848613</v>
      </c>
      <c r="G313" s="35">
        <f t="shared" si="64"/>
        <v>1.0469450339310065</v>
      </c>
      <c r="H313" s="35">
        <f t="shared" si="65"/>
        <v>0.99270552386944866</v>
      </c>
      <c r="I313" s="35">
        <f t="shared" si="66"/>
        <v>0.93831941893501125</v>
      </c>
      <c r="J313" s="35">
        <f t="shared" si="67"/>
        <v>0.88545709012919005</v>
      </c>
      <c r="K313" s="35">
        <f t="shared" si="68"/>
        <v>0.83515082499375048</v>
      </c>
      <c r="L313" s="35">
        <f t="shared" si="69"/>
        <v>0.78795240499313246</v>
      </c>
      <c r="M313" s="35">
        <f t="shared" si="70"/>
        <v>0.74408098891190932</v>
      </c>
      <c r="N313" s="35">
        <f t="shared" si="71"/>
        <v>0.70354113036411092</v>
      </c>
    </row>
    <row r="314" spans="1:14">
      <c r="A314" s="34">
        <f t="shared" si="58"/>
        <v>340.90337807317155</v>
      </c>
      <c r="B314" s="35">
        <f t="shared" si="59"/>
        <v>2140873.2142995172</v>
      </c>
      <c r="C314" s="36">
        <f t="shared" si="60"/>
        <v>1.2030137339527864</v>
      </c>
      <c r="D314" s="35">
        <f t="shared" si="61"/>
        <v>1.1796530607571112</v>
      </c>
      <c r="E314" s="35">
        <f t="shared" si="62"/>
        <v>1.1435709935132048</v>
      </c>
      <c r="F314" s="35">
        <f t="shared" si="63"/>
        <v>1.0982004632521327</v>
      </c>
      <c r="G314" s="35">
        <f t="shared" si="64"/>
        <v>1.0470948766537285</v>
      </c>
      <c r="H314" s="35">
        <f t="shared" si="65"/>
        <v>0.9933631470470875</v>
      </c>
      <c r="I314" s="35">
        <f t="shared" si="66"/>
        <v>0.9394043106088581</v>
      </c>
      <c r="J314" s="35">
        <f t="shared" si="67"/>
        <v>0.88688277762675638</v>
      </c>
      <c r="K314" s="35">
        <f t="shared" si="68"/>
        <v>0.83683629747915966</v>
      </c>
      <c r="L314" s="35">
        <f t="shared" si="69"/>
        <v>0.78982751774724735</v>
      </c>
      <c r="M314" s="35">
        <f t="shared" si="70"/>
        <v>0.74608797685922479</v>
      </c>
      <c r="N314" s="35">
        <f t="shared" si="71"/>
        <v>0.70563400978443902</v>
      </c>
    </row>
    <row r="315" spans="1:14">
      <c r="A315" s="34">
        <f t="shared" si="58"/>
        <v>341.68924152119041</v>
      </c>
      <c r="B315" s="35">
        <f t="shared" si="59"/>
        <v>2145808.4367530756</v>
      </c>
      <c r="C315" s="36">
        <f t="shared" si="60"/>
        <v>1.201195223645438</v>
      </c>
      <c r="D315" s="35">
        <f t="shared" si="61"/>
        <v>1.1781780078704707</v>
      </c>
      <c r="E315" s="35">
        <f t="shared" si="62"/>
        <v>1.1425913816303006</v>
      </c>
      <c r="F315" s="35">
        <f t="shared" si="63"/>
        <v>1.0977851222462343</v>
      </c>
      <c r="G315" s="35">
        <f t="shared" si="64"/>
        <v>1.0472396648911861</v>
      </c>
      <c r="H315" s="35">
        <f t="shared" si="65"/>
        <v>0.99401435490459733</v>
      </c>
      <c r="I315" s="35">
        <f t="shared" si="66"/>
        <v>0.94048308204536457</v>
      </c>
      <c r="J315" s="35">
        <f t="shared" si="67"/>
        <v>0.88830378169798829</v>
      </c>
      <c r="K315" s="35">
        <f t="shared" si="68"/>
        <v>0.83851916083120259</v>
      </c>
      <c r="L315" s="35">
        <f t="shared" si="69"/>
        <v>0.79170234066724843</v>
      </c>
      <c r="M315" s="35">
        <f t="shared" si="70"/>
        <v>0.7480969765160238</v>
      </c>
      <c r="N315" s="35">
        <f t="shared" si="71"/>
        <v>0.70773103100696222</v>
      </c>
    </row>
    <row r="316" spans="1:14">
      <c r="A316" s="34">
        <f t="shared" ref="A316:A379" si="72">A315*10^0.001</f>
        <v>342.47691657155372</v>
      </c>
      <c r="B316" s="35">
        <f t="shared" si="59"/>
        <v>2150755.0360693573</v>
      </c>
      <c r="C316" s="36">
        <f t="shared" si="60"/>
        <v>1.1993900760091476</v>
      </c>
      <c r="D316" s="35">
        <f t="shared" si="61"/>
        <v>1.176711820068419</v>
      </c>
      <c r="E316" s="35">
        <f t="shared" si="62"/>
        <v>1.1416150413275066</v>
      </c>
      <c r="F316" s="35">
        <f t="shared" si="63"/>
        <v>1.0973680699043615</v>
      </c>
      <c r="G316" s="35">
        <f t="shared" si="64"/>
        <v>1.0473794232994929</v>
      </c>
      <c r="H316" s="35">
        <f t="shared" si="65"/>
        <v>0.99465914388180365</v>
      </c>
      <c r="I316" s="35">
        <f t="shared" si="66"/>
        <v>0.94155569583268628</v>
      </c>
      <c r="J316" s="35">
        <f t="shared" si="67"/>
        <v>0.8897200378135095</v>
      </c>
      <c r="K316" s="35">
        <f t="shared" si="68"/>
        <v>0.84019933562429105</v>
      </c>
      <c r="L316" s="35">
        <f t="shared" si="69"/>
        <v>0.79357679200793652</v>
      </c>
      <c r="M316" s="35">
        <f t="shared" si="70"/>
        <v>0.7501079140861493</v>
      </c>
      <c r="N316" s="35">
        <f t="shared" si="71"/>
        <v>0.709832135327087</v>
      </c>
    </row>
    <row r="317" spans="1:14">
      <c r="A317" s="34">
        <f t="shared" si="72"/>
        <v>343.26640740043609</v>
      </c>
      <c r="B317" s="35">
        <f t="shared" si="59"/>
        <v>2155713.0384747386</v>
      </c>
      <c r="C317" s="36">
        <f t="shared" si="60"/>
        <v>1.197598163373907</v>
      </c>
      <c r="D317" s="35">
        <f t="shared" si="61"/>
        <v>1.1752544338325719</v>
      </c>
      <c r="E317" s="35">
        <f t="shared" si="62"/>
        <v>1.140641971152679</v>
      </c>
      <c r="F317" s="35">
        <f t="shared" si="63"/>
        <v>1.096949335730615</v>
      </c>
      <c r="G317" s="35">
        <f t="shared" si="64"/>
        <v>1.0475141764353291</v>
      </c>
      <c r="H317" s="35">
        <f t="shared" si="65"/>
        <v>0.99529751058984761</v>
      </c>
      <c r="I317" s="35">
        <f t="shared" si="66"/>
        <v>0.94262211469168333</v>
      </c>
      <c r="J317" s="35">
        <f t="shared" si="67"/>
        <v>0.8911314812514779</v>
      </c>
      <c r="K317" s="35">
        <f t="shared" si="68"/>
        <v>0.84187674178049099</v>
      </c>
      <c r="L317" s="35">
        <f t="shared" si="69"/>
        <v>0.79545078892991428</v>
      </c>
      <c r="M317" s="35">
        <f t="shared" si="70"/>
        <v>0.7521207143526043</v>
      </c>
      <c r="N317" s="35">
        <f t="shared" si="71"/>
        <v>0.71193726244602173</v>
      </c>
    </row>
    <row r="318" spans="1:14">
      <c r="A318" s="34">
        <f t="shared" si="72"/>
        <v>344.0577181936394</v>
      </c>
      <c r="B318" s="35">
        <f t="shared" si="59"/>
        <v>2160682.4702560552</v>
      </c>
      <c r="C318" s="36">
        <f t="shared" si="60"/>
        <v>1.1958193596170021</v>
      </c>
      <c r="D318" s="35">
        <f t="shared" si="61"/>
        <v>1.1738057860824314</v>
      </c>
      <c r="E318" s="35">
        <f t="shared" si="62"/>
        <v>1.1396721693074856</v>
      </c>
      <c r="F318" s="35">
        <f t="shared" si="63"/>
        <v>1.0965289488000052</v>
      </c>
      <c r="G318" s="35">
        <f t="shared" si="64"/>
        <v>1.0476439487545723</v>
      </c>
      <c r="H318" s="35">
        <f t="shared" si="65"/>
        <v>0.99592945181054759</v>
      </c>
      <c r="I318" s="35">
        <f t="shared" si="66"/>
        <v>0.94368230147952636</v>
      </c>
      <c r="J318" s="35">
        <f t="shared" si="67"/>
        <v>0.89253804710338736</v>
      </c>
      <c r="K318" s="35">
        <f t="shared" si="68"/>
        <v>0.84355129857252076</v>
      </c>
      <c r="L318" s="35">
        <f t="shared" si="69"/>
        <v>0.79732424749522401</v>
      </c>
      <c r="M318" s="35">
        <f t="shared" si="70"/>
        <v>0.75413530066349022</v>
      </c>
      <c r="N318" s="35">
        <f t="shared" si="71"/>
        <v>0.7140463504470328</v>
      </c>
    </row>
    <row r="319" spans="1:14">
      <c r="A319" s="34">
        <f t="shared" si="72"/>
        <v>344.85085314661461</v>
      </c>
      <c r="B319" s="35">
        <f t="shared" si="59"/>
        <v>2165663.35776074</v>
      </c>
      <c r="C319" s="36">
        <f t="shared" si="60"/>
        <v>1.1940535401401318</v>
      </c>
      <c r="D319" s="35">
        <f t="shared" si="61"/>
        <v>1.1723658141740363</v>
      </c>
      <c r="E319" s="35">
        <f t="shared" si="62"/>
        <v>1.1387056336555073</v>
      </c>
      <c r="F319" s="35">
        <f t="shared" si="63"/>
        <v>1.0961069377624448</v>
      </c>
      <c r="G319" s="35">
        <f t="shared" si="64"/>
        <v>1.0477687646109619</v>
      </c>
      <c r="H319" s="35">
        <f t="shared" si="65"/>
        <v>0.99655496449575043</v>
      </c>
      <c r="I319" s="35">
        <f t="shared" si="66"/>
        <v>0.94473621919330653</v>
      </c>
      <c r="J319" s="35">
        <f t="shared" si="67"/>
        <v>0.89393967027997545</v>
      </c>
      <c r="K319" s="35">
        <f t="shared" si="68"/>
        <v>0.84522292462695903</v>
      </c>
      <c r="L319" s="35">
        <f t="shared" si="69"/>
        <v>0.79919708266320622</v>
      </c>
      <c r="M319" s="35">
        <f t="shared" si="70"/>
        <v>0.75615159491805262</v>
      </c>
      <c r="N319" s="35">
        <f t="shared" si="71"/>
        <v>0.71615933577159763</v>
      </c>
    </row>
    <row r="320" spans="1:14">
      <c r="A320" s="34">
        <f t="shared" si="72"/>
        <v>345.64581646448437</v>
      </c>
      <c r="B320" s="35">
        <f t="shared" si="59"/>
        <v>2170655.7273969618</v>
      </c>
      <c r="C320" s="36">
        <f t="shared" si="60"/>
        <v>1.1923005818469252</v>
      </c>
      <c r="D320" s="35">
        <f t="shared" si="61"/>
        <v>1.1709344558985502</v>
      </c>
      <c r="E320" s="35">
        <f t="shared" si="62"/>
        <v>1.1377423617301925</v>
      </c>
      <c r="F320" s="35">
        <f t="shared" si="63"/>
        <v>1.0956833308467395</v>
      </c>
      <c r="G320" s="35">
        <f t="shared" si="64"/>
        <v>1.0478886482548067</v>
      </c>
      <c r="H320" s="35">
        <f t="shared" si="65"/>
        <v>0.99717404576667867</v>
      </c>
      <c r="I320" s="35">
        <f t="shared" si="66"/>
        <v>0.94578383097365482</v>
      </c>
      <c r="J320" s="35">
        <f t="shared" si="67"/>
        <v>0.89533628551724376</v>
      </c>
      <c r="K320" s="35">
        <f t="shared" si="68"/>
        <v>0.84689153792766614</v>
      </c>
      <c r="L320" s="35">
        <f t="shared" si="69"/>
        <v>0.80106920828659212</v>
      </c>
      <c r="M320" s="35">
        <f t="shared" si="70"/>
        <v>0.758169517552852</v>
      </c>
      <c r="N320" s="35">
        <f t="shared" si="71"/>
        <v>0.71827615319547411</v>
      </c>
    </row>
    <row r="321" spans="1:14">
      <c r="A321" s="34">
        <f t="shared" si="72"/>
        <v>346.44261236206501</v>
      </c>
      <c r="B321" s="35">
        <f t="shared" si="59"/>
        <v>2175659.6056337683</v>
      </c>
      <c r="C321" s="36">
        <f t="shared" si="60"/>
        <v>1.190560363120839</v>
      </c>
      <c r="D321" s="35">
        <f t="shared" si="61"/>
        <v>1.1695116494807769</v>
      </c>
      <c r="E321" s="35">
        <f t="shared" si="62"/>
        <v>1.1367823507426587</v>
      </c>
      <c r="F321" s="35">
        <f t="shared" si="63"/>
        <v>1.0952581558645651</v>
      </c>
      <c r="G321" s="35">
        <f t="shared" si="64"/>
        <v>1.0480036238317321</v>
      </c>
      <c r="H321" s="35">
        <f t="shared" si="65"/>
        <v>0.99778669291327526</v>
      </c>
      <c r="I321" s="35">
        <f t="shared" si="66"/>
        <v>0.94682510010836718</v>
      </c>
      <c r="J321" s="35">
        <f t="shared" si="67"/>
        <v>0.89672782738258572</v>
      </c>
      <c r="K321" s="35">
        <f t="shared" si="68"/>
        <v>0.84855705581943164</v>
      </c>
      <c r="L321" s="35">
        <f t="shared" si="69"/>
        <v>0.80294053710783564</v>
      </c>
      <c r="M321" s="35">
        <f t="shared" si="70"/>
        <v>0.7601889875280704</v>
      </c>
      <c r="N321" s="35">
        <f t="shared" si="71"/>
        <v>0.72039673580469066</v>
      </c>
    </row>
    <row r="322" spans="1:14">
      <c r="A322" s="34">
        <f t="shared" si="72"/>
        <v>347.24124506388904</v>
      </c>
      <c r="B322" s="35">
        <f t="shared" si="59"/>
        <v>2180675.0190012231</v>
      </c>
      <c r="C322" s="36">
        <f t="shared" si="60"/>
        <v>1.1888327638034355</v>
      </c>
      <c r="D322" s="35">
        <f t="shared" si="61"/>
        <v>1.1680973335776101</v>
      </c>
      <c r="E322" s="35">
        <f t="shared" si="62"/>
        <v>1.135825597589343</v>
      </c>
      <c r="F322" s="35">
        <f t="shared" si="63"/>
        <v>1.0948314402144323</v>
      </c>
      <c r="G322" s="35">
        <f t="shared" si="64"/>
        <v>1.0481137153814601</v>
      </c>
      <c r="H322" s="35">
        <f t="shared" si="65"/>
        <v>0.99839290339353404</v>
      </c>
      <c r="I322" s="35">
        <f t="shared" si="66"/>
        <v>0.94785999003603161</v>
      </c>
      <c r="J322" s="35">
        <f t="shared" si="67"/>
        <v>0.89811423028102122</v>
      </c>
      <c r="K322" s="35">
        <f t="shared" si="68"/>
        <v>0.85021939501182942</v>
      </c>
      <c r="L322" s="35">
        <f t="shared" si="69"/>
        <v>0.8048109807556848</v>
      </c>
      <c r="M322" s="35">
        <f t="shared" si="70"/>
        <v>0.76220992231395401</v>
      </c>
      <c r="N322" s="35">
        <f t="shared" si="71"/>
        <v>0.72252101497146337</v>
      </c>
    </row>
    <row r="323" spans="1:14">
      <c r="A323" s="34">
        <f t="shared" si="72"/>
        <v>348.04171880422757</v>
      </c>
      <c r="B323" s="35">
        <f t="shared" ref="B323:B386" si="73">2000*3.14*A323</f>
        <v>2185701.9940905492</v>
      </c>
      <c r="C323" s="36">
        <f t="shared" ref="C323:C386" si="74">(B323/wo)^2*SQRT(Ma*(Ma-1))/SQRT((1-B323^2/wp^2)^2+(B323/wo)^2*(1-B323^2/wo^2)^2*(IF(answer,Ma,Ma-1)*0.1)^2)/IF(answer,1,MC)</f>
        <v>1.1871176651730326</v>
      </c>
      <c r="D323" s="35">
        <f t="shared" ref="D323:D386" si="75">(B323/wo)^2*SQRT(Ma*(Ma-1))/SQRT((1-B323^2/wp^2)^2+(B323/wo)^2*(1-B323^2/wo^2)^2*(IF(answer,Ma,Ma-1)*0.2)^2)/IF(answer,1,MC)</f>
        <v>1.1666914472764298</v>
      </c>
      <c r="E323" s="35">
        <f t="shared" ref="E323:E386" si="76">(B323/wo)^2*SQRT(Ma*(Ma-1))/SQRT((1-B323^2/wp^2)^2+(B323/wo)^2*(1-B323^2/wo^2)^2*(IF(answer,Ma,Ma-1)*0.3)^2)/IF(answer,1,MC)</f>
        <v>1.1348720988595127</v>
      </c>
      <c r="F323" s="35">
        <f t="shared" ref="F323:F386" si="77">(B323/wo)^2*SQRT(Ma*(Ma-1))/SQRT((1-B323^2/wp^2)^2+(B323/wo)^2*(1-B323^2/wo^2)^2*(IF(answer,Ma,Ma-1)*0.4)^2)/IF(answer,1,MC)</f>
        <v>1.0944032108856501</v>
      </c>
      <c r="G323" s="35">
        <f t="shared" ref="G323:G386" si="78">(B323/wo)^2*SQRT(Ma*(Ma-1))/SQRT((1-B323^2/wp^2)^2+(B323/wo)^2*(1-B323^2/wo^2)^2*(IF(answer,Ma,Ma-1)*0.5)^2)/IF(answer,1,MC)</f>
        <v>1.0482189468366343</v>
      </c>
      <c r="H323" s="35">
        <f t="shared" ref="H323:H386" si="79">(B323/wo)^2*SQRT(Ma*(Ma-1))/SQRT((1-B323^2/wp^2)^2+(B323/wo)^2*(1-B323^2/wo^2)^2*(IF(answer,Ma,Ma-1)*0.6)^2)/IF(answer,1,MC)</f>
        <v>0.99899267483283627</v>
      </c>
      <c r="I323" s="35">
        <f t="shared" ref="I323:I386" si="80">(B323/wo)^2*SQRT(Ma*(Ma-1))/SQRT((1-B323^2/wp^2)^2+(B323/wo)^2*(1-B323^2/wo^2)^2*(IF(answer,Ma,Ma-1)*0.7)^2)/IF(answer,1,MC)</f>
        <v>0.948888464349667</v>
      </c>
      <c r="J323" s="35">
        <f t="shared" ref="J323:J386" si="81">(B323/wo)^2*SQRT(Ma*(Ma-1))/SQRT((1-B323^2/wp^2)^2+(B323/wo)^2*(1-B323^2/wo^2)^2*(IF(answer,Ma,Ma-1)*0.8)^2)/IF(answer,1,MC)</f>
        <v>0.89949542846154595</v>
      </c>
      <c r="K323" s="35">
        <f t="shared" ref="K323:K386" si="82">(B323/wo)^2*SQRT(Ma*(Ma-1))/SQRT((1-B323^2/wp^2)^2+(B323/wo)^2*(1-B323^2/wo^2)^2*(IF(answer,Ma,Ma-1)*0.9)^2)/IF(answer,1,MC)</f>
        <v>0.85187847158331109</v>
      </c>
      <c r="L323" s="35">
        <f t="shared" ref="L323:L386" si="83">(B323/wo)^2*SQRT(Ma*(Ma-1))/SQRT((1-B323^2/wp^2)^2+(B323/wo)^2*(1-B323^2/wo^2)^2*(IF(answer,Ma,Ma-1)*1)^2)/IF(answer,1,MC)</f>
        <v>0.80668044974201791</v>
      </c>
      <c r="M323" s="35">
        <f t="shared" ref="M323:M386" si="84">(B323/wo)^2*SQRT(Ma*(Ma-1))/SQRT((1-B323^2/wp^2)^2+(B323/wo)^2*(1-B323^2/wo^2)^2*(IF(answer,Ma,Ma-1)*1.1)^2)/IF(answer,1,MC)</f>
        <v>0.7642322378774189</v>
      </c>
      <c r="N323" s="35">
        <f t="shared" ref="N323:N386" si="85">(B323/wo)^2*SQRT(Ma*(Ma-1))/SQRT((1-B323^2/wp^2)^2+(B323/wo)^2*(1-B323^2/wo^2)^2*(IF(answer,Ma,Ma-1)*1.2)^2)/IF(answer,1,MC)</f>
        <v>0.72464892033006179</v>
      </c>
    </row>
    <row r="324" spans="1:14">
      <c r="A324" s="34">
        <f t="shared" si="72"/>
        <v>348.84403782711269</v>
      </c>
      <c r="B324" s="35">
        <f t="shared" si="73"/>
        <v>2190740.5575542678</v>
      </c>
      <c r="C324" s="36">
        <f t="shared" si="74"/>
        <v>1.1854149499237154</v>
      </c>
      <c r="D324" s="35">
        <f t="shared" si="75"/>
        <v>1.1652939300934309</v>
      </c>
      <c r="E324" s="35">
        <f t="shared" si="76"/>
        <v>1.1339218508426261</v>
      </c>
      <c r="F324" s="35">
        <f t="shared" si="77"/>
        <v>1.0939734944622641</v>
      </c>
      <c r="G324" s="35">
        <f t="shared" si="78"/>
        <v>1.0483193420216761</v>
      </c>
      <c r="H324" s="35">
        <f t="shared" si="79"/>
        <v>0.99958600502327066</v>
      </c>
      <c r="I324" s="35">
        <f t="shared" si="80"/>
        <v>0.94991048680035661</v>
      </c>
      <c r="J324" s="35">
        <f t="shared" si="81"/>
        <v>0.90087135602358048</v>
      </c>
      <c r="K324" s="35">
        <f t="shared" si="82"/>
        <v>0.85353420098551691</v>
      </c>
      <c r="L324" s="35">
        <f t="shared" si="83"/>
        <v>0.80854885345892935</v>
      </c>
      <c r="M324" s="35">
        <f t="shared" si="84"/>
        <v>0.76625584866881502</v>
      </c>
      <c r="N324" s="35">
        <f t="shared" si="85"/>
        <v>0.72678037975262144</v>
      </c>
    </row>
    <row r="325" spans="1:14">
      <c r="A325" s="34">
        <f t="shared" si="72"/>
        <v>349.64820638636002</v>
      </c>
      <c r="B325" s="35">
        <f t="shared" si="73"/>
        <v>2195790.7361063408</v>
      </c>
      <c r="C325" s="36">
        <f t="shared" si="74"/>
        <v>1.1837245021447065</v>
      </c>
      <c r="D325" s="35">
        <f t="shared" si="75"/>
        <v>1.1639047219719028</v>
      </c>
      <c r="E325" s="35">
        <f t="shared" si="76"/>
        <v>1.1329748495355578</v>
      </c>
      <c r="F325" s="35">
        <f t="shared" si="77"/>
        <v>1.0935423171269965</v>
      </c>
      <c r="G325" s="35">
        <f t="shared" si="78"/>
        <v>1.048414924651683</v>
      </c>
      <c r="H325" s="35">
        <f t="shared" si="79"/>
        <v>1.0001728919229578</v>
      </c>
      <c r="I325" s="35">
        <f t="shared" si="80"/>
        <v>0.95092602130089499</v>
      </c>
      <c r="J325" s="35">
        <f t="shared" si="81"/>
        <v>0.90224194692353588</v>
      </c>
      <c r="K325" s="35">
        <f t="shared" si="82"/>
        <v>0.85518649804782265</v>
      </c>
      <c r="L325" s="35">
        <f t="shared" si="83"/>
        <v>0.81041610017609578</v>
      </c>
      <c r="M325" s="35">
        <f t="shared" si="84"/>
        <v>0.76828066760887292</v>
      </c>
      <c r="N325" s="35">
        <f t="shared" si="85"/>
        <v>0.72891531932492404</v>
      </c>
    </row>
    <row r="326" spans="1:14">
      <c r="A326" s="34">
        <f t="shared" si="72"/>
        <v>350.45422874559114</v>
      </c>
      <c r="B326" s="35">
        <f t="shared" si="73"/>
        <v>2200852.5565223126</v>
      </c>
      <c r="C326" s="36">
        <f t="shared" si="74"/>
        <v>1.1820462073000846</v>
      </c>
      <c r="D326" s="35">
        <f t="shared" si="75"/>
        <v>1.1625237632804553</v>
      </c>
      <c r="E326" s="35">
        <f t="shared" si="76"/>
        <v>1.1320310906496811</v>
      </c>
      <c r="F326" s="35">
        <f t="shared" si="77"/>
        <v>1.0931097046651614</v>
      </c>
      <c r="G326" s="35">
        <f t="shared" si="78"/>
        <v>1.0485057183313593</v>
      </c>
      <c r="H326" s="35">
        <f t="shared" si="79"/>
        <v>1.0007533336553622</v>
      </c>
      <c r="I326" s="35">
        <f t="shared" si="80"/>
        <v>0.95193503192943041</v>
      </c>
      <c r="J326" s="35">
        <f t="shared" si="81"/>
        <v>0.90360713498148326</v>
      </c>
      <c r="K326" s="35">
        <f t="shared" si="82"/>
        <v>0.85683527698211803</v>
      </c>
      <c r="L326" s="35">
        <f t="shared" si="83"/>
        <v>0.8122820970384127</v>
      </c>
      <c r="M326" s="35">
        <f t="shared" si="84"/>
        <v>0.77030660607583412</v>
      </c>
      <c r="N326" s="35">
        <f t="shared" si="85"/>
        <v>0.7310536633221526</v>
      </c>
    </row>
    <row r="327" spans="1:14">
      <c r="A327" s="34">
        <f t="shared" si="72"/>
        <v>351.26210917825642</v>
      </c>
      <c r="B327" s="35">
        <f t="shared" si="73"/>
        <v>2205926.0456394502</v>
      </c>
      <c r="C327" s="36">
        <f t="shared" si="74"/>
        <v>1.1803799522088487</v>
      </c>
      <c r="D327" s="35">
        <f t="shared" si="75"/>
        <v>1.1611509948111922</v>
      </c>
      <c r="E327" s="35">
        <f t="shared" si="76"/>
        <v>1.1310905696178171</v>
      </c>
      <c r="F327" s="35">
        <f t="shared" si="77"/>
        <v>1.0926756824685724</v>
      </c>
      <c r="G327" s="35">
        <f t="shared" si="78"/>
        <v>1.0485917465539867</v>
      </c>
      <c r="H327" s="35">
        <f t="shared" si="79"/>
        <v>1.0013273285086053</v>
      </c>
      <c r="I327" s="35">
        <f t="shared" si="80"/>
        <v>0.95293748293311165</v>
      </c>
      <c r="J327" s="35">
        <f t="shared" si="81"/>
        <v>0.90496685388792963</v>
      </c>
      <c r="K327" s="35">
        <f t="shared" si="82"/>
        <v>0.85848045138782059</v>
      </c>
      <c r="L327" s="35">
        <f t="shared" si="83"/>
        <v>0.81414675006391934</v>
      </c>
      <c r="M327" s="35">
        <f t="shared" si="84"/>
        <v>0.77233357389278579</v>
      </c>
      <c r="N327" s="35">
        <f t="shared" si="85"/>
        <v>0.73319533418463589</v>
      </c>
    </row>
    <row r="328" spans="1:14">
      <c r="A328" s="34">
        <f t="shared" si="72"/>
        <v>352.07185196765749</v>
      </c>
      <c r="B328" s="35">
        <f t="shared" si="73"/>
        <v>2211011.2303568888</v>
      </c>
      <c r="C328" s="36">
        <f t="shared" si="74"/>
        <v>1.178725625025318</v>
      </c>
      <c r="D328" s="35">
        <f t="shared" si="75"/>
        <v>1.1597863577778407</v>
      </c>
      <c r="E328" s="35">
        <f t="shared" si="76"/>
        <v>1.130153281601048</v>
      </c>
      <c r="F328" s="35">
        <f t="shared" si="77"/>
        <v>1.0922402755394369</v>
      </c>
      <c r="G328" s="35">
        <f t="shared" si="78"/>
        <v>1.0486730327004277</v>
      </c>
      <c r="H328" s="35">
        <f t="shared" si="79"/>
        <v>1.0018948749347691</v>
      </c>
      <c r="I328" s="35">
        <f t="shared" si="80"/>
        <v>0.95393333873173969</v>
      </c>
      <c r="J328" s="35">
        <f t="shared" si="81"/>
        <v>0.90632103721070578</v>
      </c>
      <c r="K328" s="35">
        <f t="shared" si="82"/>
        <v>0.86012193425713324</v>
      </c>
      <c r="L328" s="35">
        <f t="shared" si="83"/>
        <v>0.81600996414201965</v>
      </c>
      <c r="M328" s="35">
        <f t="shared" si="84"/>
        <v>0.77436147931520738</v>
      </c>
      <c r="N328" s="35">
        <f t="shared" si="85"/>
        <v>0.73534025249359369</v>
      </c>
    </row>
    <row r="329" spans="1:14">
      <c r="A329" s="34">
        <f t="shared" si="72"/>
        <v>352.88346140696996</v>
      </c>
      <c r="B329" s="35">
        <f t="shared" si="73"/>
        <v>2216108.1376357712</v>
      </c>
      <c r="C329" s="36">
        <f t="shared" si="74"/>
        <v>1.1770831152198591</v>
      </c>
      <c r="D329" s="35">
        <f t="shared" si="75"/>
        <v>1.1584297938138304</v>
      </c>
      <c r="E329" s="35">
        <f t="shared" si="76"/>
        <v>1.129219221495398</v>
      </c>
      <c r="F329" s="35">
        <f t="shared" si="77"/>
        <v>1.091803508494227</v>
      </c>
      <c r="G329" s="35">
        <f t="shared" si="78"/>
        <v>1.0487496000381638</v>
      </c>
      <c r="H329" s="35">
        <f t="shared" si="79"/>
        <v>1.0024559715491974</v>
      </c>
      <c r="I329" s="35">
        <f t="shared" si="80"/>
        <v>0.95492256392141284</v>
      </c>
      <c r="J329" s="35">
        <f t="shared" si="81"/>
        <v>0.90766961840195459</v>
      </c>
      <c r="K329" s="35">
        <f t="shared" si="82"/>
        <v>0.86175963798053745</v>
      </c>
      <c r="L329" s="35">
        <f t="shared" si="83"/>
        <v>0.81787164303199877</v>
      </c>
      <c r="M329" s="35">
        <f t="shared" si="84"/>
        <v>0.77639022901874033</v>
      </c>
      <c r="N329" s="35">
        <f t="shared" si="85"/>
        <v>0.73748833694689597</v>
      </c>
    </row>
    <row r="330" spans="1:14">
      <c r="A330" s="34">
        <f t="shared" si="72"/>
        <v>353.69694179926631</v>
      </c>
      <c r="B330" s="35">
        <f t="shared" si="73"/>
        <v>2221216.7944993926</v>
      </c>
      <c r="C330" s="36">
        <f t="shared" si="74"/>
        <v>1.1754523135599437</v>
      </c>
      <c r="D330" s="35">
        <f t="shared" si="75"/>
        <v>1.1570812449703374</v>
      </c>
      <c r="E330" s="35">
        <f t="shared" si="76"/>
        <v>1.1282883839383868</v>
      </c>
      <c r="F330" s="35">
        <f t="shared" si="77"/>
        <v>1.0913654055675461</v>
      </c>
      <c r="G330" s="35">
        <f t="shared" si="78"/>
        <v>1.0488214717203728</v>
      </c>
      <c r="H330" s="35">
        <f t="shared" si="79"/>
        <v>1.0030106171297941</v>
      </c>
      <c r="I330" s="35">
        <f t="shared" si="80"/>
        <v>0.95590512327817956</v>
      </c>
      <c r="J330" s="35">
        <f t="shared" si="81"/>
        <v>0.9090125308052307</v>
      </c>
      <c r="K330" s="35">
        <f t="shared" si="82"/>
        <v>0.86339347435253866</v>
      </c>
      <c r="L330" s="35">
        <f t="shared" si="83"/>
        <v>0.81973168936185759</v>
      </c>
      <c r="M330" s="35">
        <f t="shared" si="84"/>
        <v>0.77841972808719961</v>
      </c>
      <c r="N330" s="35">
        <f t="shared" si="85"/>
        <v>0.73963950433485304</v>
      </c>
    </row>
    <row r="331" spans="1:14">
      <c r="A331" s="34">
        <f t="shared" si="72"/>
        <v>354.51229745753864</v>
      </c>
      <c r="B331" s="35">
        <f t="shared" si="73"/>
        <v>2226337.2280333429</v>
      </c>
      <c r="C331" s="36">
        <f t="shared" si="74"/>
        <v>1.1738331120915206</v>
      </c>
      <c r="D331" s="35">
        <f t="shared" si="75"/>
        <v>1.1557406537142825</v>
      </c>
      <c r="E331" s="35">
        <f t="shared" si="76"/>
        <v>1.1273607633154541</v>
      </c>
      <c r="F331" s="35">
        <f t="shared" si="77"/>
        <v>1.0909259906159705</v>
      </c>
      <c r="G331" s="35">
        <f t="shared" si="78"/>
        <v>1.048888670785036</v>
      </c>
      <c r="H331" s="35">
        <f t="shared" si="79"/>
        <v>1.003558810616314</v>
      </c>
      <c r="I331" s="35">
        <f t="shared" si="80"/>
        <v>0.95688098176168634</v>
      </c>
      <c r="J331" s="35">
        <f t="shared" si="81"/>
        <v>0.91034970766270484</v>
      </c>
      <c r="K331" s="35">
        <f t="shared" si="82"/>
        <v>0.86502335457765378</v>
      </c>
      <c r="L331" s="35">
        <f t="shared" si="83"/>
        <v>0.82159000462746046</v>
      </c>
      <c r="M331" s="35">
        <f t="shared" si="84"/>
        <v>0.7804498800008336</v>
      </c>
      <c r="N331" s="35">
        <f t="shared" si="85"/>
        <v>0.7417936695160473</v>
      </c>
    </row>
    <row r="332" spans="1:14">
      <c r="A332" s="34">
        <f t="shared" si="72"/>
        <v>355.32953270472143</v>
      </c>
      <c r="B332" s="35">
        <f t="shared" si="73"/>
        <v>2231469.4653856508</v>
      </c>
      <c r="C332" s="36">
        <f t="shared" si="74"/>
        <v>1.1722254041206974</v>
      </c>
      <c r="D332" s="35">
        <f t="shared" si="75"/>
        <v>1.1544079629262913</v>
      </c>
      <c r="E332" s="35">
        <f t="shared" si="76"/>
        <v>1.1264363537662578</v>
      </c>
      <c r="F332" s="35">
        <f t="shared" si="77"/>
        <v>1.0904852871218762</v>
      </c>
      <c r="G332" s="35">
        <f t="shared" si="78"/>
        <v>1.0489512201540807</v>
      </c>
      <c r="H332" s="35">
        <f t="shared" si="79"/>
        <v>1.0041005511096512</v>
      </c>
      <c r="I332" s="35">
        <f t="shared" si="80"/>
        <v>0.95785010451882502</v>
      </c>
      <c r="J332" s="35">
        <f t="shared" si="81"/>
        <v>0.9116810821224699</v>
      </c>
      <c r="K332" s="35">
        <f t="shared" si="82"/>
        <v>0.86664918927665269</v>
      </c>
      <c r="L332" s="35">
        <f t="shared" si="83"/>
        <v>0.82344648919201047</v>
      </c>
      <c r="M332" s="35">
        <f t="shared" si="84"/>
        <v>0.78248058662485065</v>
      </c>
      <c r="N332" s="35">
        <f t="shared" si="85"/>
        <v>0.7439507453932227</v>
      </c>
    </row>
    <row r="333" spans="1:14">
      <c r="A333" s="34">
        <f t="shared" si="72"/>
        <v>356.14865187371464</v>
      </c>
      <c r="B333" s="35">
        <f t="shared" si="73"/>
        <v>2236613.5337669281</v>
      </c>
      <c r="C333" s="36">
        <f t="shared" si="74"/>
        <v>1.1706290841957336</v>
      </c>
      <c r="D333" s="35">
        <f t="shared" si="75"/>
        <v>1.1530831158986199</v>
      </c>
      <c r="E333" s="35">
        <f t="shared" si="76"/>
        <v>1.1255151491908528</v>
      </c>
      <c r="F333" s="35">
        <f t="shared" si="77"/>
        <v>1.0900433181972495</v>
      </c>
      <c r="G333" s="35">
        <f t="shared" si="78"/>
        <v>1.0490091426325565</v>
      </c>
      <c r="H333" s="35">
        <f t="shared" si="79"/>
        <v>1.0046358378711235</v>
      </c>
      <c r="I333" s="35">
        <f t="shared" si="80"/>
        <v>0.95881245688737904</v>
      </c>
      <c r="J333" s="35">
        <f t="shared" si="81"/>
        <v>0.91300658724595529</v>
      </c>
      <c r="K333" s="35">
        <f t="shared" si="82"/>
        <v>0.8682708884930519</v>
      </c>
      <c r="L333" s="35">
        <f t="shared" si="83"/>
        <v>0.82530104228586276</v>
      </c>
      <c r="M333" s="35">
        <f t="shared" si="84"/>
        <v>0.78451174819822145</v>
      </c>
      <c r="N333" s="35">
        <f t="shared" si="85"/>
        <v>0.74611064288925011</v>
      </c>
    </row>
    <row r="334" spans="1:14">
      <c r="A334" s="34">
        <f t="shared" si="72"/>
        <v>356.96965930740652</v>
      </c>
      <c r="B334" s="35">
        <f t="shared" si="73"/>
        <v>2241769.4604505128</v>
      </c>
      <c r="C334" s="36">
        <f t="shared" si="74"/>
        <v>1.1690440480893298</v>
      </c>
      <c r="D334" s="35">
        <f t="shared" si="75"/>
        <v>1.1517660563330492</v>
      </c>
      <c r="E334" s="35">
        <f t="shared" si="76"/>
        <v>1.1245971432557442</v>
      </c>
      <c r="F334" s="35">
        <f t="shared" si="77"/>
        <v>1.089600106587481</v>
      </c>
      <c r="G334" s="35">
        <f t="shared" si="78"/>
        <v>1.0490624609078456</v>
      </c>
      <c r="H334" s="35">
        <f t="shared" si="79"/>
        <v>1.0051646703217536</v>
      </c>
      <c r="I334" s="35">
        <f t="shared" si="80"/>
        <v>0.95976800439966647</v>
      </c>
      <c r="J334" s="35">
        <f t="shared" si="81"/>
        <v>0.91432615601544431</v>
      </c>
      <c r="K334" s="35">
        <f t="shared" si="82"/>
        <v>0.86988836169986394</v>
      </c>
      <c r="L334" s="35">
        <f t="shared" si="83"/>
        <v>0.82715356200667856</v>
      </c>
      <c r="M334" s="35">
        <f t="shared" si="84"/>
        <v>0.78654326332277691</v>
      </c>
      <c r="N334" s="35">
        <f t="shared" si="85"/>
        <v>0.74827327092317819</v>
      </c>
    </row>
    <row r="335" spans="1:14">
      <c r="A335" s="34">
        <f t="shared" si="72"/>
        <v>357.79255935869679</v>
      </c>
      <c r="B335" s="35">
        <f t="shared" si="73"/>
        <v>2246937.2727726158</v>
      </c>
      <c r="C335" s="36">
        <f t="shared" si="74"/>
        <v>1.1674701927812141</v>
      </c>
      <c r="D335" s="35">
        <f t="shared" si="75"/>
        <v>1.1504567283387408</v>
      </c>
      <c r="E335" s="35">
        <f t="shared" si="76"/>
        <v>1.1236823293998248</v>
      </c>
      <c r="F335" s="35">
        <f t="shared" si="77"/>
        <v>1.0891556746751345</v>
      </c>
      <c r="G335" s="35">
        <f t="shared" si="78"/>
        <v>1.049111197548902</v>
      </c>
      <c r="H335" s="35">
        <f t="shared" si="79"/>
        <v>1.0056870480415439</v>
      </c>
      <c r="I335" s="35">
        <f t="shared" si="80"/>
        <v>0.96071671278617921</v>
      </c>
      <c r="J335" s="35">
        <f t="shared" si="81"/>
        <v>0.91563972134169314</v>
      </c>
      <c r="K335" s="35">
        <f t="shared" si="82"/>
        <v>0.87150151780660468</v>
      </c>
      <c r="L335" s="35">
        <f t="shared" si="83"/>
        <v>0.82900394531993249</v>
      </c>
      <c r="M335" s="35">
        <f t="shared" si="84"/>
        <v>0.78857502895261</v>
      </c>
      <c r="N335" s="35">
        <f t="shared" si="85"/>
        <v>0.75043853638639635</v>
      </c>
    </row>
    <row r="336" spans="1:14">
      <c r="A336" s="34">
        <f t="shared" si="72"/>
        <v>358.6173563905196</v>
      </c>
      <c r="B336" s="35">
        <f t="shared" si="73"/>
        <v>2252116.9981324631</v>
      </c>
      <c r="C336" s="36">
        <f t="shared" si="74"/>
        <v>1.1659074164410161</v>
      </c>
      <c r="D336" s="35">
        <f t="shared" si="75"/>
        <v>1.1491550764300691</v>
      </c>
      <c r="E336" s="35">
        <f t="shared" si="76"/>
        <v>1.1227707008401948</v>
      </c>
      <c r="F336" s="35">
        <f t="shared" si="77"/>
        <v>1.0887100444837055</v>
      </c>
      <c r="G336" s="35">
        <f t="shared" si="78"/>
        <v>1.0491553750055289</v>
      </c>
      <c r="H336" s="35">
        <f t="shared" si="79"/>
        <v>1.0062029707687505</v>
      </c>
      <c r="I336" s="35">
        <f t="shared" si="80"/>
        <v>0.96165854797921946</v>
      </c>
      <c r="J336" s="35">
        <f t="shared" si="81"/>
        <v>0.91694721607165208</v>
      </c>
      <c r="K336" s="35">
        <f t="shared" si="82"/>
        <v>0.87311026516656243</v>
      </c>
      <c r="L336" s="35">
        <f t="shared" si="83"/>
        <v>0.83085208805978017</v>
      </c>
      <c r="M336" s="35">
        <f t="shared" si="84"/>
        <v>0.79060694038379797</v>
      </c>
      <c r="N336" s="35">
        <f t="shared" si="85"/>
        <v>0.75260634411891503</v>
      </c>
    </row>
    <row r="337" spans="1:14">
      <c r="A337" s="34">
        <f t="shared" si="72"/>
        <v>359.44405477586673</v>
      </c>
      <c r="B337" s="35">
        <f t="shared" si="73"/>
        <v>2257308.6639924431</v>
      </c>
      <c r="C337" s="36">
        <f t="shared" si="74"/>
        <v>1.1643556184114259</v>
      </c>
      <c r="D337" s="35">
        <f t="shared" si="75"/>
        <v>1.1478610455244209</v>
      </c>
      <c r="E337" s="35">
        <f t="shared" si="76"/>
        <v>1.1218622505778659</v>
      </c>
      <c r="F337" s="35">
        <f t="shared" si="77"/>
        <v>1.088263237681353</v>
      </c>
      <c r="G337" s="35">
        <f t="shared" si="78"/>
        <v>1.049195015607681</v>
      </c>
      <c r="H337" s="35">
        <f t="shared" si="79"/>
        <v>1.0067124383991533</v>
      </c>
      <c r="I337" s="35">
        <f t="shared" si="80"/>
        <v>0.96259347611652901</v>
      </c>
      <c r="J337" s="35">
        <f t="shared" si="81"/>
        <v>0.91824857299628992</v>
      </c>
      <c r="K337" s="35">
        <f t="shared" si="82"/>
        <v>0.87471451158432856</v>
      </c>
      <c r="L337" s="35">
        <f t="shared" si="83"/>
        <v>0.83269788493029528</v>
      </c>
      <c r="M337" s="35">
        <f t="shared" si="84"/>
        <v>0.79263889124446218</v>
      </c>
      <c r="N337" s="35">
        <f t="shared" si="85"/>
        <v>0.75477659688579102</v>
      </c>
    </row>
    <row r="338" spans="1:14">
      <c r="A338" s="34">
        <f t="shared" si="72"/>
        <v>360.27265889781069</v>
      </c>
      <c r="B338" s="35">
        <f t="shared" si="73"/>
        <v>2262512.2978782509</v>
      </c>
      <c r="C338" s="36">
        <f t="shared" si="74"/>
        <v>1.1628146991916291</v>
      </c>
      <c r="D338" s="35">
        <f t="shared" si="75"/>
        <v>1.1465745809399719</v>
      </c>
      <c r="E338" s="35">
        <f t="shared" si="76"/>
        <v>1.1209569714033534</v>
      </c>
      <c r="F338" s="35">
        <f t="shared" si="77"/>
        <v>1.087815275584616</v>
      </c>
      <c r="G338" s="35">
        <f t="shared" si="78"/>
        <v>1.0492301415648031</v>
      </c>
      <c r="H338" s="35">
        <f t="shared" si="79"/>
        <v>1.0072154509853193</v>
      </c>
      <c r="I338" s="35">
        <f t="shared" si="80"/>
        <v>0.96352146354491552</v>
      </c>
      <c r="J338" s="35">
        <f t="shared" si="81"/>
        <v>0.91954372485851599</v>
      </c>
      <c r="K338" s="35">
        <f t="shared" si="82"/>
        <v>0.8763141643235941</v>
      </c>
      <c r="L338" s="35">
        <f t="shared" si="83"/>
        <v>0.8345412295070842</v>
      </c>
      <c r="M338" s="35">
        <f t="shared" si="84"/>
        <v>0.79467077348517678</v>
      </c>
      <c r="N338" s="35">
        <f t="shared" si="85"/>
        <v>0.7569491953537113</v>
      </c>
    </row>
    <row r="339" spans="1:14">
      <c r="A339" s="34">
        <f t="shared" si="72"/>
        <v>361.10317314952806</v>
      </c>
      <c r="B339" s="35">
        <f t="shared" si="73"/>
        <v>2267727.9273790363</v>
      </c>
      <c r="C339" s="36">
        <f t="shared" si="74"/>
        <v>1.1612845604210189</v>
      </c>
      <c r="D339" s="35">
        <f t="shared" si="75"/>
        <v>1.1452956283934352</v>
      </c>
      <c r="E339" s="35">
        <f t="shared" si="76"/>
        <v>1.1200548559021577</v>
      </c>
      <c r="F339" s="35">
        <f t="shared" si="77"/>
        <v>1.087366179162107</v>
      </c>
      <c r="G339" s="35">
        <f t="shared" si="78"/>
        <v>1.049260774965197</v>
      </c>
      <c r="H339" s="35">
        <f t="shared" si="79"/>
        <v>1.0077120087358686</v>
      </c>
      <c r="I339" s="35">
        <f t="shared" si="80"/>
        <v>0.96444247682387141</v>
      </c>
      <c r="J339" s="35">
        <f t="shared" si="81"/>
        <v>0.92083260436120506</v>
      </c>
      <c r="K339" s="35">
        <f t="shared" si="82"/>
        <v>0.87790913011521443</v>
      </c>
      <c r="L339" s="35">
        <f t="shared" si="83"/>
        <v>0.83638201423928704</v>
      </c>
      <c r="M339" s="35">
        <f t="shared" si="84"/>
        <v>0.7967024773697442</v>
      </c>
      <c r="N339" s="35">
        <f t="shared" si="85"/>
        <v>0.7591240380677553</v>
      </c>
    </row>
    <row r="340" spans="1:14">
      <c r="A340" s="34">
        <f t="shared" si="72"/>
        <v>361.93560193432273</v>
      </c>
      <c r="B340" s="35">
        <f t="shared" si="73"/>
        <v>2272955.5801475467</v>
      </c>
      <c r="C340" s="36">
        <f t="shared" si="74"/>
        <v>1.1597651048631745</v>
      </c>
      <c r="D340" s="35">
        <f t="shared" si="75"/>
        <v>1.1440241339977915</v>
      </c>
      <c r="E340" s="35">
        <f t="shared" si="76"/>
        <v>1.1191558964601369</v>
      </c>
      <c r="F340" s="35">
        <f t="shared" si="77"/>
        <v>1.0869159690381864</v>
      </c>
      <c r="G340" s="35">
        <f t="shared" si="78"/>
        <v>1.0492869377754204</v>
      </c>
      <c r="H340" s="35">
        <f t="shared" si="79"/>
        <v>1.0082021120147331</v>
      </c>
      <c r="I340" s="35">
        <f t="shared" si="80"/>
        <v>0.96535648272918495</v>
      </c>
      <c r="J340" s="35">
        <f t="shared" si="81"/>
        <v>0.92211514417531737</v>
      </c>
      <c r="K340" s="35">
        <f t="shared" si="82"/>
        <v>0.87949931516554247</v>
      </c>
      <c r="L340" s="35">
        <f t="shared" si="83"/>
        <v>0.83822013045197252</v>
      </c>
      <c r="M340" s="35">
        <f t="shared" si="84"/>
        <v>0.79873389146635088</v>
      </c>
      <c r="N340" s="35">
        <f t="shared" si="85"/>
        <v>0.76130102142835443</v>
      </c>
    </row>
    <row r="341" spans="1:14">
      <c r="A341" s="34">
        <f t="shared" si="72"/>
        <v>362.76994966564928</v>
      </c>
      <c r="B341" s="35">
        <f t="shared" si="73"/>
        <v>2278195.2839002777</v>
      </c>
      <c r="C341" s="36">
        <f t="shared" si="74"/>
        <v>1.1582562363900983</v>
      </c>
      <c r="D341" s="35">
        <f t="shared" si="75"/>
        <v>1.1427600442599899</v>
      </c>
      <c r="E341" s="35">
        <f t="shared" si="76"/>
        <v>1.1182600852687687</v>
      </c>
      <c r="F341" s="35">
        <f t="shared" si="77"/>
        <v>1.0864646654966137</v>
      </c>
      <c r="G341" s="35">
        <f t="shared" si="78"/>
        <v>1.049308651839713</v>
      </c>
      <c r="H341" s="35">
        <f t="shared" si="79"/>
        <v>1.0086857613404119</v>
      </c>
      <c r="I341" s="35">
        <f t="shared" si="80"/>
        <v>0.96626344825654498</v>
      </c>
      <c r="J341" s="35">
        <f t="shared" si="81"/>
        <v>0.92339127694811696</v>
      </c>
      <c r="K341" s="35">
        <f t="shared" si="82"/>
        <v>0.88108462516503405</v>
      </c>
      <c r="L341" s="35">
        <f t="shared" si="83"/>
        <v>0.8400554683489373</v>
      </c>
      <c r="M341" s="35">
        <f t="shared" si="84"/>
        <v>0.80076490263912103</v>
      </c>
      <c r="N341" s="35">
        <f t="shared" si="85"/>
        <v>0.76348003966847067</v>
      </c>
    </row>
    <row r="342" spans="1:14">
      <c r="A342" s="34">
        <f t="shared" si="72"/>
        <v>363.60622076713628</v>
      </c>
      <c r="B342" s="35">
        <f t="shared" si="73"/>
        <v>2283447.0664176159</v>
      </c>
      <c r="C342" s="36">
        <f t="shared" si="74"/>
        <v>1.156757859966721</v>
      </c>
      <c r="D342" s="35">
        <f t="shared" si="75"/>
        <v>1.141503306078639</v>
      </c>
      <c r="E342" s="35">
        <f t="shared" si="76"/>
        <v>1.1173674143303145</v>
      </c>
      <c r="F342" s="35">
        <f t="shared" si="77"/>
        <v>1.0860122884841799</v>
      </c>
      <c r="G342" s="35">
        <f t="shared" si="78"/>
        <v>1.0493259388794565</v>
      </c>
      <c r="H342" s="35">
        <f t="shared" si="79"/>
        <v>1.0091629573852263</v>
      </c>
      <c r="I342" s="35">
        <f t="shared" si="80"/>
        <v>0.9671633406251362</v>
      </c>
      <c r="J342" s="35">
        <f t="shared" si="81"/>
        <v>0.92466093531148819</v>
      </c>
      <c r="K342" s="35">
        <f t="shared" si="82"/>
        <v>0.88266496529712546</v>
      </c>
      <c r="L342" s="35">
        <f t="shared" si="83"/>
        <v>0.84188791701591548</v>
      </c>
      <c r="M342" s="35">
        <f t="shared" si="84"/>
        <v>0.80279539604008177</v>
      </c>
      <c r="N342" s="35">
        <f t="shared" si="85"/>
        <v>0.76566098483101153</v>
      </c>
    </row>
    <row r="343" spans="1:14">
      <c r="A343" s="34">
        <f t="shared" si="72"/>
        <v>364.44441967260985</v>
      </c>
      <c r="B343" s="35">
        <f t="shared" si="73"/>
        <v>2288710.9555439898</v>
      </c>
      <c r="C343" s="36">
        <f t="shared" si="74"/>
        <v>1.1552698816356501</v>
      </c>
      <c r="D343" s="35">
        <f t="shared" si="75"/>
        <v>1.1402538667416706</v>
      </c>
      <c r="E343" s="35">
        <f t="shared" si="76"/>
        <v>1.1164778754628726</v>
      </c>
      <c r="F343" s="35">
        <f t="shared" si="77"/>
        <v>1.0855588576143156</v>
      </c>
      <c r="G343" s="35">
        <f t="shared" si="78"/>
        <v>1.0493388204926581</v>
      </c>
      <c r="H343" s="35">
        <f t="shared" si="79"/>
        <v>1.0096337009745706</v>
      </c>
      <c r="I343" s="35">
        <f t="shared" si="80"/>
        <v>0.96805612728122514</v>
      </c>
      <c r="J343" s="35">
        <f t="shared" si="81"/>
        <v>0.92592405189034388</v>
      </c>
      <c r="K343" s="35">
        <f t="shared" si="82"/>
        <v>0.88424024024738779</v>
      </c>
      <c r="L343" s="35">
        <f t="shared" si="83"/>
        <v>0.84371736442421064</v>
      </c>
      <c r="M343" s="35">
        <f t="shared" si="84"/>
        <v>0.80482525510155967</v>
      </c>
      <c r="N343" s="35">
        <f t="shared" si="85"/>
        <v>0.76784374674650913</v>
      </c>
    </row>
    <row r="344" spans="1:14">
      <c r="A344" s="34">
        <f t="shared" si="72"/>
        <v>365.2845508261172</v>
      </c>
      <c r="B344" s="35">
        <f t="shared" si="73"/>
        <v>2293986.9791880162</v>
      </c>
      <c r="C344" s="36">
        <f t="shared" si="74"/>
        <v>1.1537922085021752</v>
      </c>
      <c r="D344" s="35">
        <f t="shared" si="75"/>
        <v>1.1390116739239933</v>
      </c>
      <c r="E344" s="35">
        <f t="shared" si="76"/>
        <v>1.1155914603053361</v>
      </c>
      <c r="F344" s="35">
        <f t="shared" si="77"/>
        <v>1.0851043921706793</v>
      </c>
      <c r="G344" s="35">
        <f t="shared" si="78"/>
        <v>1.0493473181534689</v>
      </c>
      <c r="H344" s="35">
        <f t="shared" si="79"/>
        <v>1.0100979930861618</v>
      </c>
      <c r="I344" s="35">
        <f t="shared" si="80"/>
        <v>0.96894177590173847</v>
      </c>
      <c r="J344" s="35">
        <f t="shared" si="81"/>
        <v>0.92718055931113041</v>
      </c>
      <c r="K344" s="35">
        <f t="shared" si="82"/>
        <v>0.88581035421295873</v>
      </c>
      <c r="L344" s="35">
        <f t="shared" si="83"/>
        <v>0.8455436974347551</v>
      </c>
      <c r="M344" s="35">
        <f t="shared" si="84"/>
        <v>0.80685436152902235</v>
      </c>
      <c r="N344" s="35">
        <f t="shared" si="85"/>
        <v>0.77002821301107782</v>
      </c>
    </row>
    <row r="345" spans="1:14">
      <c r="A345" s="34">
        <f t="shared" si="72"/>
        <v>366.12661868195005</v>
      </c>
      <c r="B345" s="35">
        <f t="shared" si="73"/>
        <v>2299275.1653226465</v>
      </c>
      <c r="C345" s="36">
        <f t="shared" si="74"/>
        <v>1.1523247487195103</v>
      </c>
      <c r="D345" s="35">
        <f t="shared" si="75"/>
        <v>1.1377766756851235</v>
      </c>
      <c r="E345" s="35">
        <f t="shared" si="76"/>
        <v>1.1147081603222453</v>
      </c>
      <c r="F345" s="35">
        <f t="shared" si="77"/>
        <v>1.0846489111107191</v>
      </c>
      <c r="G345" s="35">
        <f t="shared" si="78"/>
        <v>1.0493514532117239</v>
      </c>
      <c r="H345" s="35">
        <f t="shared" si="79"/>
        <v>1.0105558348492818</v>
      </c>
      <c r="I345" s="35">
        <f t="shared" si="80"/>
        <v>0.96982025439782493</v>
      </c>
      <c r="J345" s="35">
        <f t="shared" si="81"/>
        <v>0.92843039021042295</v>
      </c>
      <c r="K345" s="35">
        <f t="shared" si="82"/>
        <v>0.88737521091224858</v>
      </c>
      <c r="L345" s="35">
        <f t="shared" si="83"/>
        <v>0.84736680180260571</v>
      </c>
      <c r="M345" s="35">
        <f t="shared" si="84"/>
        <v>0.80888259529438</v>
      </c>
      <c r="N345" s="35">
        <f t="shared" si="85"/>
        <v>0.77221426896467571</v>
      </c>
    </row>
    <row r="346" spans="1:14">
      <c r="A346" s="34">
        <f t="shared" si="72"/>
        <v>366.97062770466829</v>
      </c>
      <c r="B346" s="35">
        <f t="shared" si="73"/>
        <v>2304575.5419853167</v>
      </c>
      <c r="C346" s="36">
        <f t="shared" si="74"/>
        <v>1.150867411474283</v>
      </c>
      <c r="D346" s="35">
        <f t="shared" si="75"/>
        <v>1.1365488204668099</v>
      </c>
      <c r="E346" s="35">
        <f t="shared" si="76"/>
        <v>1.1138279668085482</v>
      </c>
      <c r="F346" s="35">
        <f t="shared" si="77"/>
        <v>1.0841924330692172</v>
      </c>
      <c r="G346" s="35">
        <f t="shared" si="78"/>
        <v>1.0493512468925161</v>
      </c>
      <c r="H346" s="35">
        <f t="shared" si="79"/>
        <v>1.0110072275440263</v>
      </c>
      <c r="I346" s="35">
        <f t="shared" si="80"/>
        <v>0.97069153091841343</v>
      </c>
      <c r="J346" s="35">
        <f t="shared" si="81"/>
        <v>0.92967347724361238</v>
      </c>
      <c r="K346" s="35">
        <f t="shared" si="82"/>
        <v>0.88893471359493104</v>
      </c>
      <c r="L346" s="35">
        <f t="shared" si="83"/>
        <v>0.84918656218188637</v>
      </c>
      <c r="M346" s="35">
        <f t="shared" si="84"/>
        <v>0.81090983462976951</v>
      </c>
      <c r="N346" s="35">
        <f t="shared" si="85"/>
        <v>0.77440179766969608</v>
      </c>
    </row>
    <row r="347" spans="1:14">
      <c r="A347" s="34">
        <f t="shared" si="72"/>
        <v>367.81658236912381</v>
      </c>
      <c r="B347" s="35">
        <f t="shared" si="73"/>
        <v>2309888.1372780977</v>
      </c>
      <c r="C347" s="36">
        <f t="shared" si="74"/>
        <v>1.1494201069722525</v>
      </c>
      <c r="D347" s="35">
        <f t="shared" si="75"/>
        <v>1.1353280570906383</v>
      </c>
      <c r="E347" s="35">
        <f t="shared" si="76"/>
        <v>1.1129508708942606</v>
      </c>
      <c r="F347" s="35">
        <f t="shared" si="77"/>
        <v>1.0837349763618072</v>
      </c>
      <c r="G347" s="35">
        <f t="shared" si="78"/>
        <v>1.0493467202957931</v>
      </c>
      <c r="H347" s="35">
        <f t="shared" si="79"/>
        <v>1.0114521726005419</v>
      </c>
      <c r="I347" s="35">
        <f t="shared" si="80"/>
        <v>0.97155557385375235</v>
      </c>
      <c r="J347" s="35">
        <f t="shared" si="81"/>
        <v>0.93090975309368484</v>
      </c>
      <c r="K347" s="35">
        <f t="shared" si="82"/>
        <v>0.89048876505221453</v>
      </c>
      <c r="L347" s="35">
        <f t="shared" si="83"/>
        <v>0.85100286213118714</v>
      </c>
      <c r="M347" s="35">
        <f t="shared" si="84"/>
        <v>0.81293595602183566</v>
      </c>
      <c r="N347" s="35">
        <f t="shared" si="85"/>
        <v>0.77659067988991171</v>
      </c>
    </row>
    <row r="348" spans="1:14">
      <c r="A348" s="34">
        <f t="shared" si="72"/>
        <v>368.66448716048399</v>
      </c>
      <c r="B348" s="35">
        <f t="shared" si="73"/>
        <v>2315212.9793678396</v>
      </c>
      <c r="C348" s="36">
        <f t="shared" si="74"/>
        <v>1.147982746424264</v>
      </c>
      <c r="D348" s="35">
        <f t="shared" si="75"/>
        <v>1.1341143347556297</v>
      </c>
      <c r="E348" s="35">
        <f t="shared" si="76"/>
        <v>1.112076863549033</v>
      </c>
      <c r="F348" s="35">
        <f t="shared" si="77"/>
        <v>1.0832765589884694</v>
      </c>
      <c r="G348" s="35">
        <f t="shared" si="78"/>
        <v>1.0493378943959832</v>
      </c>
      <c r="H348" s="35">
        <f t="shared" si="79"/>
        <v>1.011890671598267</v>
      </c>
      <c r="I348" s="35">
        <f t="shared" si="80"/>
        <v>0.97241235183893926</v>
      </c>
      <c r="J348" s="35">
        <f t="shared" si="81"/>
        <v>0.93213915048008267</v>
      </c>
      <c r="K348" s="35">
        <f t="shared" si="82"/>
        <v>0.89203726762739177</v>
      </c>
      <c r="L348" s="35">
        <f t="shared" si="83"/>
        <v>0.85281558411941794</v>
      </c>
      <c r="M348" s="35">
        <f t="shared" si="84"/>
        <v>0.81496083420651966</v>
      </c>
      <c r="N348" s="35">
        <f t="shared" si="85"/>
        <v>0.77878079406978717</v>
      </c>
    </row>
    <row r="349" spans="1:14">
      <c r="A349" s="34">
        <f t="shared" si="72"/>
        <v>369.51434657425568</v>
      </c>
      <c r="B349" s="35">
        <f t="shared" si="73"/>
        <v>2320550.0964863258</v>
      </c>
      <c r="C349" s="36">
        <f t="shared" si="74"/>
        <v>1.1465552420324261</v>
      </c>
      <c r="D349" s="35">
        <f t="shared" si="75"/>
        <v>1.1329076030358227</v>
      </c>
      <c r="E349" s="35">
        <f t="shared" si="76"/>
        <v>1.1112059355866251</v>
      </c>
      <c r="F349" s="35">
        <f t="shared" si="77"/>
        <v>1.0828171986370028</v>
      </c>
      <c r="G349" s="35">
        <f t="shared" si="78"/>
        <v>1.0493247900416469</v>
      </c>
      <c r="H349" s="35">
        <f t="shared" si="79"/>
        <v>1.0123227262651682</v>
      </c>
      <c r="I349" s="35">
        <f t="shared" si="80"/>
        <v>0.97326183375743647</v>
      </c>
      <c r="J349" s="35">
        <f t="shared" si="81"/>
        <v>0.93336160216766018</v>
      </c>
      <c r="K349" s="35">
        <f t="shared" si="82"/>
        <v>0.89358012322667879</v>
      </c>
      <c r="L349" s="35">
        <f t="shared" si="83"/>
        <v>0.85462460953214214</v>
      </c>
      <c r="M349" s="35">
        <f t="shared" si="84"/>
        <v>0.81698434216438864</v>
      </c>
      <c r="N349" s="35">
        <f t="shared" si="85"/>
        <v>0.78097201631420277</v>
      </c>
    </row>
    <row r="350" spans="1:14">
      <c r="A350" s="34">
        <f t="shared" si="72"/>
        <v>370.36616511630888</v>
      </c>
      <c r="B350" s="35">
        <f t="shared" si="73"/>
        <v>2325899.51693042</v>
      </c>
      <c r="C350" s="36">
        <f t="shared" si="74"/>
        <v>1.1451375069765106</v>
      </c>
      <c r="D350" s="35">
        <f t="shared" si="75"/>
        <v>1.1317078118778514</v>
      </c>
      <c r="E350" s="35">
        <f t="shared" si="76"/>
        <v>1.110338077669289</v>
      </c>
      <c r="F350" s="35">
        <f t="shared" si="77"/>
        <v>1.0823569126864718</v>
      </c>
      <c r="G350" s="35">
        <f t="shared" si="78"/>
        <v>1.0493074279551553</v>
      </c>
      <c r="H350" s="35">
        <f t="shared" si="79"/>
        <v>1.0127483384769764</v>
      </c>
      <c r="I350" s="35">
        <f t="shared" si="80"/>
        <v>0.97410398874457016</v>
      </c>
      <c r="J350" s="35">
        <f t="shared" si="81"/>
        <v>0.93457704097571781</v>
      </c>
      <c r="K350" s="35">
        <f t="shared" si="82"/>
        <v>0.89511723333033411</v>
      </c>
      <c r="L350" s="35">
        <f t="shared" si="83"/>
        <v>0.85642981867838164</v>
      </c>
      <c r="M350" s="35">
        <f t="shared" si="84"/>
        <v>0.8190063511165051</v>
      </c>
      <c r="N350" s="35">
        <f t="shared" si="85"/>
        <v>0.78316422036859523</v>
      </c>
    </row>
    <row r="351" spans="1:14">
      <c r="A351" s="34">
        <f t="shared" si="72"/>
        <v>371.21994730290066</v>
      </c>
      <c r="B351" s="35">
        <f t="shared" si="73"/>
        <v>2331261.2690622164</v>
      </c>
      <c r="C351" s="36">
        <f t="shared" si="74"/>
        <v>1.1437294554005752</v>
      </c>
      <c r="D351" s="35">
        <f t="shared" si="75"/>
        <v>1.1305149115985129</v>
      </c>
      <c r="E351" s="35">
        <f t="shared" si="76"/>
        <v>1.1094732803120639</v>
      </c>
      <c r="F351" s="35">
        <f t="shared" si="77"/>
        <v>1.0818957182106321</v>
      </c>
      <c r="G351" s="35">
        <f t="shared" si="78"/>
        <v>1.0492858287323938</v>
      </c>
      <c r="H351" s="35">
        <f t="shared" si="79"/>
        <v>1.0131675102564195</v>
      </c>
      <c r="I351" s="35">
        <f t="shared" si="80"/>
        <v>0.97493878619101659</v>
      </c>
      <c r="J351" s="35">
        <f t="shared" si="81"/>
        <v>0.93578539978712516</v>
      </c>
      <c r="K351" s="35">
        <f t="shared" si="82"/>
        <v>0.89664849900406585</v>
      </c>
      <c r="L351" s="35">
        <f t="shared" si="83"/>
        <v>0.85823109079791271</v>
      </c>
      <c r="M351" s="35">
        <f t="shared" si="84"/>
        <v>0.82102673052087016</v>
      </c>
      <c r="N351" s="35">
        <f t="shared" si="85"/>
        <v>0.78535727759955731</v>
      </c>
    </row>
    <row r="352" spans="1:14">
      <c r="A352" s="34">
        <f t="shared" si="72"/>
        <v>372.07569766069918</v>
      </c>
      <c r="B352" s="35">
        <f t="shared" si="73"/>
        <v>2336635.3813091908</v>
      </c>
      <c r="C352" s="36">
        <f t="shared" si="74"/>
        <v>1.1423310023997966</v>
      </c>
      <c r="D352" s="35">
        <f t="shared" si="75"/>
        <v>1.1293288528823262</v>
      </c>
      <c r="E352" s="35">
        <f t="shared" si="76"/>
        <v>1.1086115338869822</v>
      </c>
      <c r="F352" s="35">
        <f t="shared" si="77"/>
        <v>1.0814336319813294</v>
      </c>
      <c r="G352" s="35">
        <f t="shared" si="78"/>
        <v>1.0492600128424918</v>
      </c>
      <c r="H352" s="35">
        <f t="shared" si="79"/>
        <v>1.0135802437724537</v>
      </c>
      <c r="I352" s="35">
        <f t="shared" si="80"/>
        <v>0.97576619574627221</v>
      </c>
      <c r="J352" s="35">
        <f t="shared" si="81"/>
        <v>0.93698661155752094</v>
      </c>
      <c r="K352" s="35">
        <f t="shared" si="82"/>
        <v>0.8981738209107244</v>
      </c>
      <c r="L352" s="35">
        <f t="shared" si="83"/>
        <v>0.86002830406905428</v>
      </c>
      <c r="M352" s="35">
        <f t="shared" si="84"/>
        <v>0.82304534806944718</v>
      </c>
      <c r="N352" s="35">
        <f t="shared" si="85"/>
        <v>0.78755105697591388</v>
      </c>
    </row>
    <row r="353" spans="1:14">
      <c r="A353" s="34">
        <f t="shared" si="72"/>
        <v>372.9334207268077</v>
      </c>
      <c r="B353" s="35">
        <f t="shared" si="73"/>
        <v>2342021.8821643521</v>
      </c>
      <c r="C353" s="36">
        <f t="shared" si="74"/>
        <v>1.1409420640075125</v>
      </c>
      <c r="D353" s="35">
        <f t="shared" si="75"/>
        <v>1.1281495867790861</v>
      </c>
      <c r="E353" s="35">
        <f t="shared" si="76"/>
        <v>1.1077528286271867</v>
      </c>
      <c r="F353" s="35">
        <f t="shared" si="77"/>
        <v>1.0809706704718727</v>
      </c>
      <c r="G353" s="35">
        <f t="shared" si="78"/>
        <v>1.0492300006275739</v>
      </c>
      <c r="H353" s="35">
        <f t="shared" si="79"/>
        <v>1.0139865413394937</v>
      </c>
      <c r="I353" s="35">
        <f t="shared" si="80"/>
        <v>0.97658618732210423</v>
      </c>
      <c r="J353" s="35">
        <f t="shared" si="81"/>
        <v>0.93818060932459701</v>
      </c>
      <c r="K353" s="35">
        <f t="shared" si="82"/>
        <v>0.89969309932228103</v>
      </c>
      <c r="L353" s="35">
        <f t="shared" si="83"/>
        <v>0.86182133561696028</v>
      </c>
      <c r="M353" s="35">
        <f t="shared" si="84"/>
        <v>0.82506206968579221</v>
      </c>
      <c r="N353" s="35">
        <f t="shared" si="85"/>
        <v>0.78974542505030665</v>
      </c>
    </row>
    <row r="354" spans="1:14">
      <c r="A354" s="34">
        <f t="shared" si="72"/>
        <v>373.79312104878846</v>
      </c>
      <c r="B354" s="35">
        <f t="shared" si="73"/>
        <v>2347420.8001863915</v>
      </c>
      <c r="C354" s="36">
        <f t="shared" si="74"/>
        <v>1.1395625571824775</v>
      </c>
      <c r="D354" s="35">
        <f t="shared" si="75"/>
        <v>1.1269770647014121</v>
      </c>
      <c r="E354" s="35">
        <f t="shared" si="76"/>
        <v>1.1068971546309698</v>
      </c>
      <c r="F354" s="35">
        <f t="shared" si="77"/>
        <v>1.0805068498603887</v>
      </c>
      <c r="G354" s="35">
        <f t="shared" si="78"/>
        <v>1.0491958123025409</v>
      </c>
      <c r="H354" s="35">
        <f t="shared" si="79"/>
        <v>1.0143864054166425</v>
      </c>
      <c r="I354" s="35">
        <f t="shared" si="80"/>
        <v>0.97739873109598674</v>
      </c>
      <c r="J354" s="35">
        <f t="shared" si="81"/>
        <v>0.93936732621745778</v>
      </c>
      <c r="K354" s="35">
        <f t="shared" si="82"/>
        <v>0.90120623413209455</v>
      </c>
      <c r="L354" s="35">
        <f t="shared" si="83"/>
        <v>0.86361006152242237</v>
      </c>
      <c r="M354" s="35">
        <f t="shared" si="84"/>
        <v>0.82707675952330206</v>
      </c>
      <c r="N354" s="35">
        <f t="shared" si="85"/>
        <v>0.79194024594131218</v>
      </c>
    </row>
    <row r="355" spans="1:14">
      <c r="A355" s="34">
        <f t="shared" si="72"/>
        <v>374.65480318468707</v>
      </c>
      <c r="B355" s="35">
        <f t="shared" si="73"/>
        <v>2352832.1639998346</v>
      </c>
      <c r="C355" s="36">
        <f t="shared" si="74"/>
        <v>1.1381923997963168</v>
      </c>
      <c r="D355" s="35">
        <f t="shared" si="75"/>
        <v>1.1258112384222942</v>
      </c>
      <c r="E355" s="35">
        <f t="shared" si="76"/>
        <v>1.1060445018657241</v>
      </c>
      <c r="F355" s="35">
        <f t="shared" si="77"/>
        <v>1.0800421860331466</v>
      </c>
      <c r="G355" s="35">
        <f t="shared" si="78"/>
        <v>1.0491574679548714</v>
      </c>
      <c r="H355" s="35">
        <f t="shared" si="79"/>
        <v>1.0147798386069171</v>
      </c>
      <c r="I355" s="35">
        <f t="shared" si="80"/>
        <v>0.97820379751451669</v>
      </c>
      <c r="J355" s="35">
        <f t="shared" si="81"/>
        <v>0.94054669546605785</v>
      </c>
      <c r="K355" s="35">
        <f t="shared" si="82"/>
        <v>0.90271312486746569</v>
      </c>
      <c r="L355" s="35">
        <f t="shared" si="83"/>
        <v>0.86539435683118771</v>
      </c>
      <c r="M355" s="35">
        <f t="shared" si="84"/>
        <v>0.82908927996410631</v>
      </c>
      <c r="N355" s="35">
        <f t="shared" si="85"/>
        <v>0.79413538131612593</v>
      </c>
    </row>
    <row r="356" spans="1:14">
      <c r="A356" s="34">
        <f t="shared" si="72"/>
        <v>375.51847170305638</v>
      </c>
      <c r="B356" s="35">
        <f t="shared" si="73"/>
        <v>2358256.0022951942</v>
      </c>
      <c r="C356" s="36">
        <f t="shared" si="74"/>
        <v>1.1368315106211779</v>
      </c>
      <c r="D356" s="35">
        <f t="shared" si="75"/>
        <v>1.1246520600726293</v>
      </c>
      <c r="E356" s="35">
        <f t="shared" si="76"/>
        <v>1.1051948601718122</v>
      </c>
      <c r="F356" s="35">
        <f t="shared" si="77"/>
        <v>1.0795766945878569</v>
      </c>
      <c r="G356" s="35">
        <f t="shared" si="78"/>
        <v>1.049114987544447</v>
      </c>
      <c r="H356" s="35">
        <f t="shared" si="79"/>
        <v>1.0151668436564734</v>
      </c>
      <c r="I356" s="35">
        <f t="shared" si="80"/>
        <v>0.97900135729681093</v>
      </c>
      <c r="J356" s="35">
        <f t="shared" si="81"/>
        <v>0.94171865041071323</v>
      </c>
      <c r="K356" s="35">
        <f t="shared" si="82"/>
        <v>0.90421367070247827</v>
      </c>
      <c r="L356" s="35">
        <f t="shared" si="83"/>
        <v>0.86717409556380776</v>
      </c>
      <c r="M356" s="35">
        <f t="shared" si="84"/>
        <v>0.83109949161861552</v>
      </c>
      <c r="N356" s="35">
        <f t="shared" si="85"/>
        <v>0.79633069037383808</v>
      </c>
    </row>
    <row r="357" spans="1:14">
      <c r="A357" s="34">
        <f t="shared" si="72"/>
        <v>376.38413118298092</v>
      </c>
      <c r="B357" s="35">
        <f t="shared" si="73"/>
        <v>2363692.34382912</v>
      </c>
      <c r="C357" s="36">
        <f t="shared" si="74"/>
        <v>1.1354798093175835</v>
      </c>
      <c r="D357" s="35">
        <f t="shared" si="75"/>
        <v>1.1234994821387638</v>
      </c>
      <c r="E357" s="35">
        <f t="shared" si="76"/>
        <v>1.1043482192663583</v>
      </c>
      <c r="F357" s="35">
        <f t="shared" si="77"/>
        <v>1.0791103908369506</v>
      </c>
      <c r="G357" s="35">
        <f t="shared" si="78"/>
        <v>1.049068390903402</v>
      </c>
      <c r="H357" s="35">
        <f t="shared" si="79"/>
        <v>1.0155474234538333</v>
      </c>
      <c r="I357" s="35">
        <f t="shared" si="80"/>
        <v>0.97979138143788436</v>
      </c>
      <c r="J357" s="35">
        <f t="shared" si="81"/>
        <v>0.94288312451168366</v>
      </c>
      <c r="K357" s="35">
        <f t="shared" si="82"/>
        <v>0.90570777047112783</v>
      </c>
      <c r="L357" s="35">
        <f t="shared" si="83"/>
        <v>0.86894915072601353</v>
      </c>
      <c r="M357" s="35">
        <f t="shared" si="84"/>
        <v>0.83310725332574764</v>
      </c>
      <c r="N357" s="35">
        <f t="shared" si="85"/>
        <v>0.79852602982933263</v>
      </c>
    </row>
    <row r="358" spans="1:14">
      <c r="A358" s="34">
        <f t="shared" si="72"/>
        <v>377.25178621410112</v>
      </c>
      <c r="B358" s="35">
        <f t="shared" si="73"/>
        <v>2369141.2174245552</v>
      </c>
      <c r="C358" s="36">
        <f t="shared" si="74"/>
        <v>1.1341372164224715</v>
      </c>
      <c r="D358" s="35">
        <f t="shared" si="75"/>
        <v>1.1223534574600265</v>
      </c>
      <c r="E358" s="35">
        <f t="shared" si="76"/>
        <v>1.1035045687469607</v>
      </c>
      <c r="F358" s="35">
        <f t="shared" si="77"/>
        <v>1.0786432898108289</v>
      </c>
      <c r="G358" s="35">
        <f t="shared" si="78"/>
        <v>1.0490176977359955</v>
      </c>
      <c r="H358" s="35">
        <f t="shared" si="79"/>
        <v>1.0159215810291076</v>
      </c>
      <c r="I358" s="35">
        <f t="shared" si="80"/>
        <v>0.98057384121200608</v>
      </c>
      <c r="J358" s="35">
        <f t="shared" si="81"/>
        <v>0.94404005135882973</v>
      </c>
      <c r="K358" s="35">
        <f t="shared" si="82"/>
        <v>0.9071953226807401</v>
      </c>
      <c r="L358" s="35">
        <f t="shared" si="83"/>
        <v>0.87071939431963619</v>
      </c>
      <c r="M358" s="35">
        <f t="shared" si="84"/>
        <v>0.8351124221538504</v>
      </c>
      <c r="N358" s="35">
        <f t="shared" si="85"/>
        <v>0.80072125389784088</v>
      </c>
    </row>
    <row r="359" spans="1:14">
      <c r="A359" s="34">
        <f t="shared" si="72"/>
        <v>378.12144139663752</v>
      </c>
      <c r="B359" s="35">
        <f t="shared" si="73"/>
        <v>2374602.6519708838</v>
      </c>
      <c r="C359" s="36">
        <f t="shared" si="74"/>
        <v>1.1328036533374271</v>
      </c>
      <c r="D359" s="35">
        <f t="shared" si="75"/>
        <v>1.1212139392262666</v>
      </c>
      <c r="E359" s="35">
        <f t="shared" si="76"/>
        <v>1.1026638980953252</v>
      </c>
      <c r="F359" s="35">
        <f t="shared" si="77"/>
        <v>1.0781754062610891</v>
      </c>
      <c r="G359" s="35">
        <f t="shared" si="78"/>
        <v>1.0489629276185055</v>
      </c>
      <c r="H359" s="35">
        <f t="shared" si="79"/>
        <v>1.016289319553217</v>
      </c>
      <c r="I359" s="35">
        <f t="shared" si="80"/>
        <v>0.98134870817603537</v>
      </c>
      <c r="J359" s="35">
        <f t="shared" si="81"/>
        <v>0.94518936468133186</v>
      </c>
      <c r="K359" s="35">
        <f t="shared" si="82"/>
        <v>0.90867622552567273</v>
      </c>
      <c r="L359" s="35">
        <f t="shared" si="83"/>
        <v>0.87248469735407119</v>
      </c>
      <c r="M359" s="35">
        <f t="shared" si="84"/>
        <v>0.83711485340233849</v>
      </c>
      <c r="N359" s="35">
        <f t="shared" si="85"/>
        <v>0.80291621428017768</v>
      </c>
    </row>
    <row r="360" spans="1:14">
      <c r="A360" s="34">
        <f t="shared" si="72"/>
        <v>378.99310134141535</v>
      </c>
      <c r="B360" s="35">
        <f t="shared" si="73"/>
        <v>2380076.6764240884</v>
      </c>
      <c r="C360" s="36">
        <f t="shared" si="74"/>
        <v>1.1314790423171002</v>
      </c>
      <c r="D360" s="35">
        <f t="shared" si="75"/>
        <v>1.1200808809753866</v>
      </c>
      <c r="E360" s="35">
        <f t="shared" si="76"/>
        <v>1.101826196680826</v>
      </c>
      <c r="F360" s="35">
        <f t="shared" si="77"/>
        <v>1.077706754663726</v>
      </c>
      <c r="G360" s="35">
        <f t="shared" si="78"/>
        <v>1.0489040999991461</v>
      </c>
      <c r="H360" s="35">
        <f t="shared" si="79"/>
        <v>1.0166506423371158</v>
      </c>
      <c r="I360" s="35">
        <f t="shared" si="80"/>
        <v>0.98211595417273478</v>
      </c>
      <c r="J360" s="35">
        <f t="shared" si="81"/>
        <v>0.9463309983574818</v>
      </c>
      <c r="K360" s="35">
        <f t="shared" si="82"/>
        <v>0.91015037690130807</v>
      </c>
      <c r="L360" s="35">
        <f t="shared" si="83"/>
        <v>0.87424492985829871</v>
      </c>
      <c r="M360" s="35">
        <f t="shared" si="84"/>
        <v>0.83911440060406517</v>
      </c>
      <c r="N360" s="35">
        <f t="shared" si="85"/>
        <v>0.80511076014869742</v>
      </c>
    </row>
    <row r="361" spans="1:14">
      <c r="A361" s="34">
        <f t="shared" si="72"/>
        <v>379.86677066988887</v>
      </c>
      <c r="B361" s="35">
        <f t="shared" si="73"/>
        <v>2385563.3198069022</v>
      </c>
      <c r="C361" s="36">
        <f t="shared" si="74"/>
        <v>1.1301633064578009</v>
      </c>
      <c r="D361" s="35">
        <f t="shared" si="75"/>
        <v>1.1189542365908787</v>
      </c>
      <c r="E361" s="35">
        <f t="shared" si="76"/>
        <v>1.1009914537639902</v>
      </c>
      <c r="F361" s="35">
        <f t="shared" si="77"/>
        <v>1.0772373492223057</v>
      </c>
      <c r="G361" s="35">
        <f t="shared" si="78"/>
        <v>1.0488412341980049</v>
      </c>
      <c r="H361" s="35">
        <f t="shared" si="79"/>
        <v>1.0170055528310105</v>
      </c>
      <c r="I361" s="35">
        <f t="shared" si="80"/>
        <v>0.98287555133406002</v>
      </c>
      <c r="J361" s="35">
        <f t="shared" si="81"/>
        <v>0.94746488642453364</v>
      </c>
      <c r="K361" s="35">
        <f t="shared" si="82"/>
        <v>0.91161767441832731</v>
      </c>
      <c r="L361" s="35">
        <f t="shared" si="83"/>
        <v>0.87599996089346255</v>
      </c>
      <c r="M361" s="35">
        <f t="shared" si="84"/>
        <v>0.84111091552844652</v>
      </c>
      <c r="N361" s="35">
        <f t="shared" si="85"/>
        <v>0.80730473813399495</v>
      </c>
    </row>
    <row r="362" spans="1:14">
      <c r="A362" s="34">
        <f t="shared" si="72"/>
        <v>380.74245401416584</v>
      </c>
      <c r="B362" s="35">
        <f t="shared" si="73"/>
        <v>2391062.6112089613</v>
      </c>
      <c r="C362" s="36">
        <f t="shared" si="74"/>
        <v>1.1288563696862801</v>
      </c>
      <c r="D362" s="35">
        <f t="shared" si="75"/>
        <v>1.1178339602993619</v>
      </c>
      <c r="E362" s="35">
        <f t="shared" si="76"/>
        <v>1.1001596584999083</v>
      </c>
      <c r="F362" s="35">
        <f t="shared" si="77"/>
        <v>1.0767672038711171</v>
      </c>
      <c r="G362" s="35">
        <f t="shared" si="78"/>
        <v>1.0487743494070032</v>
      </c>
      <c r="H362" s="35">
        <f t="shared" si="79"/>
        <v>1.0173540546235835</v>
      </c>
      <c r="I362" s="35">
        <f t="shared" si="80"/>
        <v>0.9836274720844268</v>
      </c>
      <c r="J362" s="35">
        <f t="shared" si="81"/>
        <v>0.94859096308861823</v>
      </c>
      <c r="K362" s="35">
        <f t="shared" si="82"/>
        <v>0.91307801541727474</v>
      </c>
      <c r="L362" s="35">
        <f t="shared" si="83"/>
        <v>0.87774965856601761</v>
      </c>
      <c r="M362" s="35">
        <f t="shared" si="84"/>
        <v>0.84310424818535623</v>
      </c>
      <c r="N362" s="35">
        <f t="shared" si="85"/>
        <v>0.80949799231238928</v>
      </c>
    </row>
    <row r="363" spans="1:14">
      <c r="A363" s="34">
        <f t="shared" si="72"/>
        <v>381.62015601703223</v>
      </c>
      <c r="B363" s="35">
        <f t="shared" si="73"/>
        <v>2396574.5797869624</v>
      </c>
      <c r="C363" s="36">
        <f t="shared" si="74"/>
        <v>1.1275581567486801</v>
      </c>
      <c r="D363" s="35">
        <f t="shared" si="75"/>
        <v>1.1167200066681209</v>
      </c>
      <c r="E363" s="35">
        <f t="shared" si="76"/>
        <v>1.099330799941576</v>
      </c>
      <c r="F363" s="35">
        <f t="shared" si="77"/>
        <v>1.0762963322782941</v>
      </c>
      <c r="G363" s="35">
        <f t="shared" si="78"/>
        <v>1.0487034646898754</v>
      </c>
      <c r="H363" s="35">
        <f t="shared" si="79"/>
        <v>1.0176961514412086</v>
      </c>
      <c r="I363" s="35">
        <f t="shared" si="80"/>
        <v>0.98437168914395334</v>
      </c>
      <c r="J363" s="35">
        <f t="shared" si="81"/>
        <v>0.94970916273471717</v>
      </c>
      <c r="K363" s="35">
        <f t="shared" si="82"/>
        <v>0.91453129698340219</v>
      </c>
      <c r="L363" s="35">
        <f t="shared" si="83"/>
        <v>0.87949389004145062</v>
      </c>
      <c r="M363" s="35">
        <f t="shared" si="84"/>
        <v>0.84509424682981371</v>
      </c>
      <c r="N363" s="35">
        <f t="shared" si="85"/>
        <v>0.81169036419422247</v>
      </c>
    </row>
    <row r="364" spans="1:14">
      <c r="A364" s="34">
        <f t="shared" si="72"/>
        <v>382.49988133197667</v>
      </c>
      <c r="B364" s="35">
        <f t="shared" si="73"/>
        <v>2402099.2547648135</v>
      </c>
      <c r="C364" s="36">
        <f t="shared" si="74"/>
        <v>1.1262685931996608</v>
      </c>
      <c r="D364" s="35">
        <f t="shared" si="75"/>
        <v>1.115612330602646</v>
      </c>
      <c r="E364" s="35">
        <f t="shared" si="76"/>
        <v>1.0985048670431645</v>
      </c>
      <c r="F364" s="35">
        <f t="shared" si="77"/>
        <v>1.0758247478489158</v>
      </c>
      <c r="G364" s="35">
        <f t="shared" si="78"/>
        <v>1.0486285989821711</v>
      </c>
      <c r="H364" s="35">
        <f t="shared" si="79"/>
        <v>1.0180318471471734</v>
      </c>
      <c r="I364" s="35">
        <f t="shared" si="80"/>
        <v>0.9851081755316764</v>
      </c>
      <c r="J364" s="35">
        <f t="shared" si="81"/>
        <v>0.95081941993669239</v>
      </c>
      <c r="K364" s="35">
        <f t="shared" si="82"/>
        <v>0.91597741596179849</v>
      </c>
      <c r="L364" s="35">
        <f t="shared" si="83"/>
        <v>0.88123252155857834</v>
      </c>
      <c r="M364" s="35">
        <f t="shared" si="84"/>
        <v>0.84708075796747861</v>
      </c>
      <c r="N364" s="35">
        <f t="shared" si="85"/>
        <v>0.81388169271300581</v>
      </c>
    </row>
    <row r="365" spans="1:14">
      <c r="A365" s="34">
        <f t="shared" si="72"/>
        <v>383.38163462321523</v>
      </c>
      <c r="B365" s="35">
        <f t="shared" si="73"/>
        <v>2407636.6654337915</v>
      </c>
      <c r="C365" s="36">
        <f t="shared" si="74"/>
        <v>1.1249876053916958</v>
      </c>
      <c r="D365" s="35">
        <f t="shared" si="75"/>
        <v>1.1145108873441789</v>
      </c>
      <c r="E365" s="35">
        <f t="shared" si="76"/>
        <v>1.0976818486632203</v>
      </c>
      <c r="F365" s="35">
        <f t="shared" si="77"/>
        <v>1.0753524637280787</v>
      </c>
      <c r="G365" s="35">
        <f t="shared" si="78"/>
        <v>1.0485497710912759</v>
      </c>
      <c r="H365" s="35">
        <f t="shared" si="79"/>
        <v>1.0183611457408954</v>
      </c>
      <c r="I365" s="35">
        <f t="shared" si="80"/>
        <v>0.98583690456874318</v>
      </c>
      <c r="J365" s="35">
        <f t="shared" si="81"/>
        <v>0.95192166946737344</v>
      </c>
      <c r="K365" s="35">
        <f t="shared" si="82"/>
        <v>0.91741626897280149</v>
      </c>
      <c r="L365" s="35">
        <f t="shared" si="83"/>
        <v>0.88296541844443455</v>
      </c>
      <c r="M365" s="35">
        <f t="shared" si="84"/>
        <v>0.84906362636097699</v>
      </c>
      <c r="N365" s="35">
        <f t="shared" si="85"/>
        <v>0.8160718142154485</v>
      </c>
    </row>
    <row r="366" spans="1:14">
      <c r="A366" s="34">
        <f t="shared" si="72"/>
        <v>384.26542056571606</v>
      </c>
      <c r="B366" s="35">
        <f t="shared" si="73"/>
        <v>2413186.8411526969</v>
      </c>
      <c r="C366" s="36">
        <f t="shared" si="74"/>
        <v>1.1237151204645324</v>
      </c>
      <c r="D366" s="35">
        <f t="shared" si="75"/>
        <v>1.1134156324672608</v>
      </c>
      <c r="E366" s="35">
        <f t="shared" si="76"/>
        <v>1.0968617335677999</v>
      </c>
      <c r="F366" s="35">
        <f t="shared" si="77"/>
        <v>1.074879492803944</v>
      </c>
      <c r="G366" s="35">
        <f t="shared" si="78"/>
        <v>1.0484669996964513</v>
      </c>
      <c r="H366" s="35">
        <f t="shared" si="79"/>
        <v>1.018684051357142</v>
      </c>
      <c r="I366" s="35">
        <f t="shared" si="80"/>
        <v>0.98655784988157458</v>
      </c>
      <c r="J366" s="35">
        <f t="shared" si="81"/>
        <v>0.95301584630869174</v>
      </c>
      <c r="K366" s="35">
        <f t="shared" si="82"/>
        <v>0.91884775242768668</v>
      </c>
      <c r="L366" s="35">
        <f t="shared" si="83"/>
        <v>0.88469244512974321</v>
      </c>
      <c r="M366" s="35">
        <f t="shared" si="84"/>
        <v>0.85104269503707297</v>
      </c>
      <c r="N366" s="35">
        <f t="shared" si="85"/>
        <v>0.81826056245240419</v>
      </c>
    </row>
    <row r="367" spans="1:14">
      <c r="A367" s="34">
        <f t="shared" si="72"/>
        <v>385.15124384522426</v>
      </c>
      <c r="B367" s="35">
        <f t="shared" si="73"/>
        <v>2418749.8113480085</v>
      </c>
      <c r="C367" s="36">
        <f t="shared" si="74"/>
        <v>1.1224510663348168</v>
      </c>
      <c r="D367" s="35">
        <f t="shared" si="75"/>
        <v>1.1123265218772853</v>
      </c>
      <c r="E367" s="35">
        <f t="shared" si="76"/>
        <v>1.0960445104335368</v>
      </c>
      <c r="F367" s="35">
        <f t="shared" si="77"/>
        <v>1.0744058477107608</v>
      </c>
      <c r="G367" s="35">
        <f t="shared" si="78"/>
        <v>1.0483803033488963</v>
      </c>
      <c r="H367" s="35">
        <f t="shared" si="79"/>
        <v>1.0190005682652485</v>
      </c>
      <c r="I367" s="35">
        <f t="shared" si="80"/>
        <v>0.98727098540500358</v>
      </c>
      <c r="J367" s="35">
        <f t="shared" si="81"/>
        <v>0.95410188566187037</v>
      </c>
      <c r="K367" s="35">
        <f t="shared" si="82"/>
        <v>0.92027176254464027</v>
      </c>
      <c r="L367" s="35">
        <f t="shared" si="83"/>
        <v>0.88641346516499153</v>
      </c>
      <c r="M367" s="35">
        <f t="shared" si="84"/>
        <v>0.85301780529470672</v>
      </c>
      <c r="N367" s="35">
        <f t="shared" si="85"/>
        <v>0.82044776857077051</v>
      </c>
    </row>
    <row r="368" spans="1:14">
      <c r="A368" s="34">
        <f t="shared" si="72"/>
        <v>386.03910915828669</v>
      </c>
      <c r="B368" s="35">
        <f t="shared" si="73"/>
        <v>2424325.6055140402</v>
      </c>
      <c r="C368" s="36">
        <f t="shared" si="74"/>
        <v>1.1211953716858811</v>
      </c>
      <c r="D368" s="35">
        <f t="shared" si="75"/>
        <v>1.1112435118080548</v>
      </c>
      <c r="E368" s="35">
        <f t="shared" si="76"/>
        <v>1.0952301678506435</v>
      </c>
      <c r="F368" s="35">
        <f t="shared" si="77"/>
        <v>1.0739315408318602</v>
      </c>
      <c r="G368" s="35">
        <f t="shared" si="78"/>
        <v>1.0482897004718266</v>
      </c>
      <c r="H368" s="35">
        <f t="shared" si="79"/>
        <v>1.0193107008683358</v>
      </c>
      <c r="I368" s="35">
        <f t="shared" si="80"/>
        <v>0.98797628538538196</v>
      </c>
      <c r="J368" s="35">
        <f t="shared" si="81"/>
        <v>0.95517972295765552</v>
      </c>
      <c r="K368" s="35">
        <f t="shared" si="82"/>
        <v>0.92168819536500279</v>
      </c>
      <c r="L368" s="35">
        <f t="shared" si="83"/>
        <v>0.88812834123710205</v>
      </c>
      <c r="M368" s="35">
        <f t="shared" si="84"/>
        <v>0.85498879671391814</v>
      </c>
      <c r="N368" s="35">
        <f t="shared" si="85"/>
        <v>0.82263326110637447</v>
      </c>
    </row>
    <row r="369" spans="1:14">
      <c r="A369" s="34">
        <f t="shared" si="72"/>
        <v>386.92902121227684</v>
      </c>
      <c r="B369" s="35">
        <f t="shared" si="73"/>
        <v>2429914.2532130987</v>
      </c>
      <c r="C369" s="36">
        <f t="shared" si="74"/>
        <v>1.1199479659576839</v>
      </c>
      <c r="D369" s="35">
        <f t="shared" si="75"/>
        <v>1.1101665588193443</v>
      </c>
      <c r="E369" s="35">
        <f t="shared" si="76"/>
        <v>1.0944186943258494</v>
      </c>
      <c r="F369" s="35">
        <f t="shared" si="77"/>
        <v>1.0734565843026251</v>
      </c>
      <c r="G369" s="35">
        <f t="shared" si="78"/>
        <v>1.0481952093605715</v>
      </c>
      <c r="H369" s="35">
        <f t="shared" si="79"/>
        <v>1.0196144537025265</v>
      </c>
      <c r="I369" s="35">
        <f t="shared" si="80"/>
        <v>0.98867372438366086</v>
      </c>
      <c r="J369" s="35">
        <f t="shared" si="81"/>
        <v>0.95624929386659574</v>
      </c>
      <c r="K369" s="35">
        <f t="shared" si="82"/>
        <v>0.92309694676979104</v>
      </c>
      <c r="L369" s="35">
        <f t="shared" si="83"/>
        <v>0.88983693518671003</v>
      </c>
      <c r="M369" s="35">
        <f t="shared" si="84"/>
        <v>0.8569555071656727</v>
      </c>
      <c r="N369" s="35">
        <f t="shared" si="85"/>
        <v>0.82481686597788439</v>
      </c>
    </row>
    <row r="370" spans="1:14">
      <c r="A370" s="34">
        <f t="shared" si="72"/>
        <v>387.82098472541981</v>
      </c>
      <c r="B370" s="35">
        <f t="shared" si="73"/>
        <v>2435515.7840756364</v>
      </c>
      <c r="C370" s="36">
        <f t="shared" si="74"/>
        <v>1.1187087793369102</v>
      </c>
      <c r="D370" s="35">
        <f t="shared" si="75"/>
        <v>1.1090956197944686</v>
      </c>
      <c r="E370" s="35">
        <f t="shared" si="76"/>
        <v>1.0936100782852745</v>
      </c>
      <c r="F370" s="35">
        <f t="shared" si="77"/>
        <v>1.0729809900134371</v>
      </c>
      <c r="G370" s="35">
        <f t="shared" si="78"/>
        <v>1.0480968481826904</v>
      </c>
      <c r="H370" s="35">
        <f t="shared" si="79"/>
        <v>1.0199118314361653</v>
      </c>
      <c r="I370" s="35">
        <f t="shared" si="80"/>
        <v>0.98936327727844064</v>
      </c>
      <c r="J370" s="35">
        <f t="shared" si="81"/>
        <v>0.95731053430936075</v>
      </c>
      <c r="K370" s="35">
        <f t="shared" si="82"/>
        <v>0.92449791249649038</v>
      </c>
      <c r="L370" s="35">
        <f t="shared" si="83"/>
        <v>0.89153910802605252</v>
      </c>
      <c r="M370" s="35">
        <f t="shared" si="84"/>
        <v>0.85891777282260906</v>
      </c>
      <c r="N370" s="35">
        <f t="shared" si="85"/>
        <v>0.82699840648178036</v>
      </c>
    </row>
    <row r="371" spans="1:14">
      <c r="A371" s="34">
        <f t="shared" si="72"/>
        <v>388.71500442681736</v>
      </c>
      <c r="B371" s="35">
        <f t="shared" si="73"/>
        <v>2441130.227800413</v>
      </c>
      <c r="C371" s="36">
        <f t="shared" si="74"/>
        <v>1.1174777427472231</v>
      </c>
      <c r="D371" s="35">
        <f t="shared" si="75"/>
        <v>1.1080306519378611</v>
      </c>
      <c r="E371" s="35">
        <f t="shared" si="76"/>
        <v>1.0928043080772474</v>
      </c>
      <c r="F371" s="35">
        <f t="shared" si="77"/>
        <v>1.0725047696125942</v>
      </c>
      <c r="G371" s="35">
        <f t="shared" si="78"/>
        <v>1.0479946349781093</v>
      </c>
      <c r="H371" s="35">
        <f t="shared" si="79"/>
        <v>1.0202028388690352</v>
      </c>
      <c r="I371" s="35">
        <f t="shared" si="80"/>
        <v>0.99004491926898996</v>
      </c>
      <c r="J371" s="35">
        <f t="shared" si="81"/>
        <v>0.95836338046710101</v>
      </c>
      <c r="K371" s="35">
        <f t="shared" si="82"/>
        <v>0.92589098815611881</v>
      </c>
      <c r="L371" s="35">
        <f t="shared" si="83"/>
        <v>0.89323471995747128</v>
      </c>
      <c r="M371" s="35">
        <f t="shared" si="84"/>
        <v>0.86087542817072793</v>
      </c>
      <c r="N371" s="35">
        <f t="shared" si="85"/>
        <v>0.82917770328842377</v>
      </c>
    </row>
    <row r="372" spans="1:14">
      <c r="A372" s="34">
        <f t="shared" si="72"/>
        <v>389.61108505647297</v>
      </c>
      <c r="B372" s="35">
        <f t="shared" si="73"/>
        <v>2446757.6141546504</v>
      </c>
      <c r="C372" s="36">
        <f t="shared" si="74"/>
        <v>1.116254787839662</v>
      </c>
      <c r="D372" s="35">
        <f t="shared" si="75"/>
        <v>1.1069716127726519</v>
      </c>
      <c r="E372" s="35">
        <f t="shared" si="76"/>
        <v>1.0920013719750548</v>
      </c>
      <c r="F372" s="35">
        <f t="shared" si="77"/>
        <v>1.0720279345092036</v>
      </c>
      <c r="G372" s="35">
        <f t="shared" si="78"/>
        <v>1.0478885876592703</v>
      </c>
      <c r="H372" s="35">
        <f t="shared" si="79"/>
        <v>1.0204874809315774</v>
      </c>
      <c r="I372" s="35">
        <f t="shared" si="80"/>
        <v>0.990718625878235</v>
      </c>
      <c r="J372" s="35">
        <f t="shared" si="81"/>
        <v>0.95940776879184186</v>
      </c>
      <c r="K372" s="35">
        <f t="shared" si="82"/>
        <v>0.92727606925055683</v>
      </c>
      <c r="L372" s="35">
        <f t="shared" si="83"/>
        <v>0.89492363039253298</v>
      </c>
      <c r="M372" s="35">
        <f t="shared" si="84"/>
        <v>0.86282830602203675</v>
      </c>
      <c r="N372" s="35">
        <f t="shared" si="85"/>
        <v>0.83135457443925931</v>
      </c>
    </row>
    <row r="373" spans="1:14">
      <c r="A373" s="34">
        <f t="shared" si="72"/>
        <v>390.50923136531696</v>
      </c>
      <c r="B373" s="35">
        <f t="shared" si="73"/>
        <v>2452397.9729741905</v>
      </c>
      <c r="C373" s="36">
        <f t="shared" si="74"/>
        <v>1.1150398469831899</v>
      </c>
      <c r="D373" s="35">
        <f t="shared" si="75"/>
        <v>1.1059184601382592</v>
      </c>
      <c r="E373" s="35">
        <f t="shared" si="76"/>
        <v>1.0912012581796369</v>
      </c>
      <c r="F373" s="35">
        <f t="shared" si="77"/>
        <v>1.0715504958760496</v>
      </c>
      <c r="G373" s="35">
        <f t="shared" si="78"/>
        <v>1.0477787240113012</v>
      </c>
      <c r="H373" s="35">
        <f t="shared" si="79"/>
        <v>1.0207657626841062</v>
      </c>
      <c r="I373" s="35">
        <f t="shared" si="80"/>
        <v>0.99138437295571424</v>
      </c>
      <c r="J373" s="35">
        <f t="shared" si="81"/>
        <v>0.96044363601691074</v>
      </c>
      <c r="K373" s="35">
        <f t="shared" si="82"/>
        <v>0.92865305119014008</v>
      </c>
      <c r="L373" s="35">
        <f t="shared" si="83"/>
        <v>0.89660569797177148</v>
      </c>
      <c r="M373" s="35">
        <f t="shared" si="84"/>
        <v>0.86477623752817079</v>
      </c>
      <c r="N373" s="35">
        <f t="shared" si="85"/>
        <v>0.83352883534518862</v>
      </c>
    </row>
    <row r="374" spans="1:14">
      <c r="A374" s="34">
        <f t="shared" si="72"/>
        <v>391.40944811523161</v>
      </c>
      <c r="B374" s="35">
        <f t="shared" si="73"/>
        <v>2458051.3341636546</v>
      </c>
      <c r="C374" s="36">
        <f t="shared" si="74"/>
        <v>1.1138328532553883</v>
      </c>
      <c r="D374" s="35">
        <f t="shared" si="75"/>
        <v>1.1048711521879873</v>
      </c>
      <c r="E374" s="35">
        <f t="shared" si="76"/>
        <v>1.0904039548222257</v>
      </c>
      <c r="F374" s="35">
        <f t="shared" si="77"/>
        <v>1.0710724646524366</v>
      </c>
      <c r="G374" s="35">
        <f t="shared" si="78"/>
        <v>1.0476650616922045</v>
      </c>
      <c r="H374" s="35">
        <f t="shared" si="79"/>
        <v>1.0210376893160327</v>
      </c>
      <c r="I374" s="35">
        <f t="shared" si="80"/>
        <v>0.99204213668050489</v>
      </c>
      <c r="J374" s="35">
        <f t="shared" si="81"/>
        <v>0.96147091916739813</v>
      </c>
      <c r="K374" s="35">
        <f t="shared" si="82"/>
        <v>0.93002182931151889</v>
      </c>
      <c r="L374" s="35">
        <f t="shared" si="83"/>
        <v>0.89828078058505623</v>
      </c>
      <c r="M374" s="35">
        <f t="shared" si="84"/>
        <v>0.86671905219500822</v>
      </c>
      <c r="N374" s="35">
        <f t="shared" si="85"/>
        <v>0.83570029878615604</v>
      </c>
    </row>
    <row r="375" spans="1:14">
      <c r="A375" s="34">
        <f t="shared" si="72"/>
        <v>392.31174007907651</v>
      </c>
      <c r="B375" s="35">
        <f t="shared" si="73"/>
        <v>2463717.7276966004</v>
      </c>
      <c r="C375" s="36">
        <f t="shared" si="74"/>
        <v>1.1126337404332862</v>
      </c>
      <c r="D375" s="35">
        <f t="shared" si="75"/>
        <v>1.1038296473866294</v>
      </c>
      <c r="E375" s="35">
        <f t="shared" si="76"/>
        <v>1.0896094499669213</v>
      </c>
      <c r="F375" s="35">
        <f t="shared" si="77"/>
        <v>1.0705938515470039</v>
      </c>
      <c r="G375" s="35">
        <f t="shared" si="78"/>
        <v>1.0475476182330554</v>
      </c>
      <c r="H375" s="35">
        <f t="shared" si="79"/>
        <v>1.0213032661450785</v>
      </c>
      <c r="I375" s="35">
        <f t="shared" si="80"/>
        <v>0.99269189356411081</v>
      </c>
      <c r="J375" s="35">
        <f t="shared" si="81"/>
        <v>0.9624895555706392</v>
      </c>
      <c r="K375" s="35">
        <f t="shared" si="82"/>
        <v>0.93138229889576674</v>
      </c>
      <c r="L375" s="35">
        <f t="shared" si="83"/>
        <v>0.89994873539258546</v>
      </c>
      <c r="M375" s="35">
        <f t="shared" si="84"/>
        <v>0.86865657789829287</v>
      </c>
      <c r="N375" s="35">
        <f t="shared" si="85"/>
        <v>0.83786877491197498</v>
      </c>
    </row>
    <row r="376" spans="1:14">
      <c r="A376" s="34">
        <f t="shared" si="72"/>
        <v>393.21611204071388</v>
      </c>
      <c r="B376" s="35">
        <f t="shared" si="73"/>
        <v>2469397.1836156831</v>
      </c>
      <c r="C376" s="36">
        <f t="shared" si="74"/>
        <v>1.1114424429843353</v>
      </c>
      <c r="D376" s="35">
        <f t="shared" si="75"/>
        <v>1.1027939045080819</v>
      </c>
      <c r="E376" s="35">
        <f t="shared" si="76"/>
        <v>1.0888177316132157</v>
      </c>
      <c r="F376" s="35">
        <f t="shared" si="77"/>
        <v>1.0701146670405171</v>
      </c>
      <c r="G376" s="35">
        <f t="shared" si="78"/>
        <v>1.0474264110382252</v>
      </c>
      <c r="H376" s="35">
        <f t="shared" si="79"/>
        <v>1.0215624986164986</v>
      </c>
      <c r="I376" s="35">
        <f t="shared" si="80"/>
        <v>0.99333362045331985</v>
      </c>
      <c r="J376" s="35">
        <f t="shared" si="81"/>
        <v>0.96349948286672771</v>
      </c>
      <c r="K376" s="35">
        <f t="shared" si="82"/>
        <v>0.9327343551867523</v>
      </c>
      <c r="L376" s="35">
        <f t="shared" si="83"/>
        <v>0.90160941884651102</v>
      </c>
      <c r="M376" s="35">
        <f t="shared" si="84"/>
        <v>0.87058864090028631</v>
      </c>
      <c r="N376" s="35">
        <f t="shared" si="85"/>
        <v>0.84003407124444607</v>
      </c>
    </row>
    <row r="377" spans="1:14">
      <c r="A377" s="34">
        <f t="shared" si="72"/>
        <v>394.12256879503377</v>
      </c>
      <c r="B377" s="35">
        <f t="shared" si="73"/>
        <v>2475089.7320328122</v>
      </c>
      <c r="C377" s="36">
        <f t="shared" si="74"/>
        <v>1.1102588960575208</v>
      </c>
      <c r="D377" s="35">
        <f t="shared" si="75"/>
        <v>1.1017638826329685</v>
      </c>
      <c r="E377" s="35">
        <f t="shared" si="76"/>
        <v>1.0880287876984631</v>
      </c>
      <c r="F377" s="35">
        <f t="shared" si="77"/>
        <v>1.0696349213886338</v>
      </c>
      <c r="G377" s="35">
        <f t="shared" si="78"/>
        <v>1.0473014573856139</v>
      </c>
      <c r="H377" s="35">
        <f t="shared" si="79"/>
        <v>1.0218153923023006</v>
      </c>
      <c r="I377" s="35">
        <f t="shared" si="80"/>
        <v>0.99396729453302723</v>
      </c>
      <c r="J377" s="35">
        <f t="shared" si="81"/>
        <v>0.96450063901904559</v>
      </c>
      <c r="K377" s="35">
        <f t="shared" si="82"/>
        <v>0.93407789340975667</v>
      </c>
      <c r="L377" s="35">
        <f t="shared" si="83"/>
        <v>0.90326268671319576</v>
      </c>
      <c r="M377" s="35">
        <f t="shared" si="84"/>
        <v>0.87251506586746375</v>
      </c>
      <c r="N377" s="35">
        <f t="shared" si="85"/>
        <v>0.84219599268079459</v>
      </c>
    </row>
    <row r="378" spans="1:14">
      <c r="A378" s="34">
        <f t="shared" si="72"/>
        <v>395.03111514797968</v>
      </c>
      <c r="B378" s="35">
        <f t="shared" si="73"/>
        <v>2480795.4031293122</v>
      </c>
      <c r="C378" s="36">
        <f t="shared" si="74"/>
        <v>1.1090830354746055</v>
      </c>
      <c r="D378" s="35">
        <f t="shared" si="75"/>
        <v>1.1007395411462713</v>
      </c>
      <c r="E378" s="35">
        <f t="shared" si="76"/>
        <v>1.0872426061002924</v>
      </c>
      <c r="F378" s="35">
        <f t="shared" si="77"/>
        <v>1.0691546246246435</v>
      </c>
      <c r="G378" s="35">
        <f t="shared" si="78"/>
        <v>1.0471727744269019</v>
      </c>
      <c r="H378" s="35">
        <f t="shared" si="79"/>
        <v>1.0220619529004649</v>
      </c>
      <c r="I378" s="35">
        <f t="shared" si="80"/>
        <v>0.99459289332901957</v>
      </c>
      <c r="J378" s="35">
        <f t="shared" si="81"/>
        <v>0.96549296232481441</v>
      </c>
      <c r="K378" s="35">
        <f t="shared" si="82"/>
        <v>0.93541280879033972</v>
      </c>
      <c r="L378" s="35">
        <f t="shared" si="83"/>
        <v>0.90490839409610324</v>
      </c>
      <c r="M378" s="35">
        <f t="shared" si="84"/>
        <v>0.87443567588926763</v>
      </c>
      <c r="N378" s="35">
        <f t="shared" si="85"/>
        <v>0.84435434149846811</v>
      </c>
    </row>
    <row r="379" spans="1:14">
      <c r="A379" s="34">
        <f t="shared" si="72"/>
        <v>395.94175591657392</v>
      </c>
      <c r="B379" s="35">
        <f t="shared" si="73"/>
        <v>2486514.227156084</v>
      </c>
      <c r="C379" s="36">
        <f t="shared" si="74"/>
        <v>1.1079147977215054</v>
      </c>
      <c r="D379" s="35">
        <f t="shared" si="75"/>
        <v>1.0997208397349698</v>
      </c>
      <c r="E379" s="35">
        <f t="shared" si="76"/>
        <v>1.08645917463897</v>
      </c>
      <c r="F379" s="35">
        <f t="shared" si="77"/>
        <v>1.0686737865621823</v>
      </c>
      <c r="G379" s="35">
        <f t="shared" si="78"/>
        <v>1.047040379187816</v>
      </c>
      <c r="H379" s="35">
        <f t="shared" si="79"/>
        <v>1.0223021862341664</v>
      </c>
      <c r="I379" s="35">
        <f t="shared" si="80"/>
        <v>0.99521039471072592</v>
      </c>
      <c r="J379" s="35">
        <f t="shared" si="81"/>
        <v>0.96647639142565889</v>
      </c>
      <c r="K379" s="35">
        <f t="shared" si="82"/>
        <v>0.93673899657344739</v>
      </c>
      <c r="L379" s="35">
        <f t="shared" si="83"/>
        <v>0.90654639545932136</v>
      </c>
      <c r="M379" s="35">
        <f t="shared" si="84"/>
        <v>0.87635029249793839</v>
      </c>
      <c r="N379" s="35">
        <f t="shared" si="85"/>
        <v>0.84650891736133782</v>
      </c>
    </row>
    <row r="380" spans="1:14">
      <c r="A380" s="34">
        <f t="shared" ref="A380:A443" si="86">A379*10^0.001</f>
        <v>396.85449592894327</v>
      </c>
      <c r="B380" s="35">
        <f t="shared" si="73"/>
        <v>2492246.2344337637</v>
      </c>
      <c r="C380" s="36">
        <f t="shared" si="74"/>
        <v>1.106754119939799</v>
      </c>
      <c r="D380" s="35">
        <f t="shared" si="75"/>
        <v>1.0987077383856954</v>
      </c>
      <c r="E380" s="35">
        <f t="shared" si="76"/>
        <v>1.0856784810797111</v>
      </c>
      <c r="F380" s="35">
        <f t="shared" si="77"/>
        <v>1.068192416797922</v>
      </c>
      <c r="G380" s="35">
        <f t="shared" si="78"/>
        <v>1.0469042885684092</v>
      </c>
      <c r="H380" s="35">
        <f t="shared" si="79"/>
        <v>1.022536098250997</v>
      </c>
      <c r="I380" s="35">
        <f t="shared" si="80"/>
        <v>0.9958197768939322</v>
      </c>
      <c r="J380" s="35">
        <f t="shared" si="81"/>
        <v>0.96745086531818669</v>
      </c>
      <c r="K380" s="35">
        <f t="shared" si="82"/>
        <v>0.93805635204276194</v>
      </c>
      <c r="L380" s="35">
        <f t="shared" si="83"/>
        <v>0.90817654465172548</v>
      </c>
      <c r="M380" s="35">
        <f t="shared" si="84"/>
        <v>0.87825873568943658</v>
      </c>
      <c r="N380" s="35">
        <f t="shared" si="85"/>
        <v>0.84865951732733214</v>
      </c>
    </row>
    <row r="381" spans="1:14">
      <c r="A381" s="34">
        <f t="shared" si="86"/>
        <v>397.76934002434433</v>
      </c>
      <c r="B381" s="35">
        <f t="shared" si="73"/>
        <v>2497991.4553528824</v>
      </c>
      <c r="C381" s="36">
        <f t="shared" si="74"/>
        <v>1.1056009399183606</v>
      </c>
      <c r="D381" s="35">
        <f t="shared" si="75"/>
        <v>1.0977001973823899</v>
      </c>
      <c r="E381" s="35">
        <f t="shared" si="76"/>
        <v>1.0849005131349356</v>
      </c>
      <c r="F381" s="35">
        <f t="shared" si="77"/>
        <v>1.0677105247142347</v>
      </c>
      <c r="G381" s="35">
        <f t="shared" si="78"/>
        <v>1.0467645193433572</v>
      </c>
      <c r="H381" s="35">
        <f t="shared" si="79"/>
        <v>1.0227636950221881</v>
      </c>
      <c r="I381" s="35">
        <f t="shared" si="80"/>
        <v>0.99642101844345599</v>
      </c>
      <c r="J381" s="35">
        <f t="shared" si="81"/>
        <v>0.96841632336457251</v>
      </c>
      <c r="K381" s="35">
        <f t="shared" si="82"/>
        <v>0.93936477054027978</v>
      </c>
      <c r="L381" s="35">
        <f t="shared" si="83"/>
        <v>0.90979869493177223</v>
      </c>
      <c r="M381" s="35">
        <f t="shared" si="84"/>
        <v>0.88016082394546913</v>
      </c>
      <c r="N381" s="35">
        <f t="shared" si="85"/>
        <v>0.85080593585755027</v>
      </c>
    </row>
    <row r="382" spans="1:14">
      <c r="A382" s="34">
        <f t="shared" si="86"/>
        <v>398.68629305318944</v>
      </c>
      <c r="B382" s="35">
        <f t="shared" si="73"/>
        <v>2503749.9203740298</v>
      </c>
      <c r="C382" s="36">
        <f t="shared" si="74"/>
        <v>1.1044551960851223</v>
      </c>
      <c r="D382" s="35">
        <f t="shared" si="75"/>
        <v>1.0966981773039788</v>
      </c>
      <c r="E382" s="35">
        <f t="shared" si="76"/>
        <v>1.084125258466482</v>
      </c>
      <c r="F382" s="35">
        <f t="shared" si="77"/>
        <v>1.0672281194818316</v>
      </c>
      <c r="G382" s="35">
        <f t="shared" si="78"/>
        <v>1.046621088162268</v>
      </c>
      <c r="H382" s="35">
        <f t="shared" si="79"/>
        <v>1.0229849827418331</v>
      </c>
      <c r="I382" s="35">
        <f t="shared" si="80"/>
        <v>0.99701409827578402</v>
      </c>
      <c r="J382" s="35">
        <f t="shared" si="81"/>
        <v>0.96937270530315212</v>
      </c>
      <c r="K382" s="35">
        <f t="shared" si="82"/>
        <v>0.94066414748612381</v>
      </c>
      <c r="L382" s="35">
        <f t="shared" si="83"/>
        <v>0.91141269899293287</v>
      </c>
      <c r="M382" s="35">
        <f t="shared" si="84"/>
        <v>0.88205637425663697</v>
      </c>
      <c r="N382" s="35">
        <f t="shared" si="85"/>
        <v>0.85294796482688806</v>
      </c>
    </row>
    <row r="383" spans="1:14">
      <c r="A383" s="34">
        <f t="shared" si="86"/>
        <v>399.60535987707232</v>
      </c>
      <c r="B383" s="35">
        <f t="shared" si="73"/>
        <v>2509521.6600280143</v>
      </c>
      <c r="C383" s="36">
        <f t="shared" si="74"/>
        <v>1.1033168274989555</v>
      </c>
      <c r="D383" s="35">
        <f t="shared" si="75"/>
        <v>1.0957016390220529</v>
      </c>
      <c r="E383" s="35">
        <f t="shared" si="76"/>
        <v>1.0833527046877656</v>
      </c>
      <c r="F383" s="35">
        <f t="shared" si="77"/>
        <v>1.0667452100623764</v>
      </c>
      <c r="G383" s="35">
        <f t="shared" si="78"/>
        <v>1.0464740115500062</v>
      </c>
      <c r="H383" s="35">
        <f t="shared" si="79"/>
        <v>1.0231999677261152</v>
      </c>
      <c r="I383" s="35">
        <f t="shared" si="80"/>
        <v>0.99759899566167332</v>
      </c>
      <c r="J383" s="35">
        <f t="shared" si="81"/>
        <v>0.97031995125901538</v>
      </c>
      <c r="K383" s="35">
        <f t="shared" si="82"/>
        <v>0.94195437839857887</v>
      </c>
      <c r="L383" s="35">
        <f t="shared" si="83"/>
        <v>0.91301840898976216</v>
      </c>
      <c r="M383" s="35">
        <f t="shared" si="84"/>
        <v>0.88394520214671668</v>
      </c>
      <c r="N383" s="35">
        <f t="shared" si="85"/>
        <v>0.85508539353621626</v>
      </c>
    </row>
    <row r="384" spans="1:14">
      <c r="A384" s="34">
        <f t="shared" si="86"/>
        <v>400.52654536879373</v>
      </c>
      <c r="B384" s="35">
        <f t="shared" si="73"/>
        <v>2515306.7049160246</v>
      </c>
      <c r="C384" s="36">
        <f t="shared" si="74"/>
        <v>1.102185773841678</v>
      </c>
      <c r="D384" s="35">
        <f t="shared" si="75"/>
        <v>1.0947105436985596</v>
      </c>
      <c r="E384" s="35">
        <f t="shared" si="76"/>
        <v>1.0825828393658903</v>
      </c>
      <c r="F384" s="35">
        <f t="shared" si="77"/>
        <v>1.0662618052110748</v>
      </c>
      <c r="G384" s="35">
        <f t="shared" si="78"/>
        <v>1.0463233059070285</v>
      </c>
      <c r="H384" s="35">
        <f t="shared" si="79"/>
        <v>1.0234086564125291</v>
      </c>
      <c r="I384" s="35">
        <f t="shared" si="80"/>
        <v>0.998175690228707</v>
      </c>
      <c r="J384" s="35">
        <f t="shared" si="81"/>
        <v>0.9712580017546002</v>
      </c>
      <c r="K384" s="35">
        <f t="shared" si="82"/>
        <v>0.94323535891434329</v>
      </c>
      <c r="L384" s="35">
        <f t="shared" si="83"/>
        <v>0.91461567656459664</v>
      </c>
      <c r="M384" s="35">
        <f t="shared" si="84"/>
        <v>0.88582712169808819</v>
      </c>
      <c r="N384" s="35">
        <f t="shared" si="85"/>
        <v>0.85721800872614706</v>
      </c>
    </row>
    <row r="385" spans="1:14">
      <c r="A385" s="34">
        <f t="shared" si="86"/>
        <v>401.44985441238748</v>
      </c>
      <c r="B385" s="35">
        <f t="shared" si="73"/>
        <v>2521105.0857097935</v>
      </c>
      <c r="C385" s="36">
        <f t="shared" si="74"/>
        <v>1.1010619754101789</v>
      </c>
      <c r="D385" s="35">
        <f t="shared" si="75"/>
        <v>1.0937248527835113</v>
      </c>
      <c r="E385" s="35">
        <f t="shared" si="76"/>
        <v>1.0818156500237186</v>
      </c>
      <c r="F385" s="35">
        <f t="shared" si="77"/>
        <v>1.0657779134792398</v>
      </c>
      <c r="G385" s="35">
        <f t="shared" si="78"/>
        <v>1.0461689875097382</v>
      </c>
      <c r="H385" s="35">
        <f t="shared" si="79"/>
        <v>1.0236110553591118</v>
      </c>
      <c r="I385" s="35">
        <f t="shared" si="80"/>
        <v>0.99874416196381821</v>
      </c>
      <c r="J385" s="35">
        <f t="shared" si="81"/>
        <v>0.97218679772028394</v>
      </c>
      <c r="K385" s="35">
        <f t="shared" si="82"/>
        <v>0.94450698480900064</v>
      </c>
      <c r="L385" s="35">
        <f t="shared" si="83"/>
        <v>0.91620435287489588</v>
      </c>
      <c r="M385" s="35">
        <f t="shared" si="84"/>
        <v>0.88770194557832593</v>
      </c>
      <c r="N385" s="35">
        <f t="shared" si="85"/>
        <v>0.85934559459243165</v>
      </c>
    </row>
    <row r="386" spans="1:14">
      <c r="A386" s="34">
        <f t="shared" si="86"/>
        <v>402.37529190314615</v>
      </c>
      <c r="B386" s="35">
        <f t="shared" si="73"/>
        <v>2526916.8331517577</v>
      </c>
      <c r="C386" s="36">
        <f t="shared" si="74"/>
        <v>1.0999453731086588</v>
      </c>
      <c r="D386" s="35">
        <f t="shared" si="75"/>
        <v>1.0927445280126986</v>
      </c>
      <c r="E386" s="35">
        <f t="shared" si="76"/>
        <v>1.0810511241418872</v>
      </c>
      <c r="F386" s="35">
        <f t="shared" si="77"/>
        <v>1.0652935432168296</v>
      </c>
      <c r="G386" s="35">
        <f t="shared" si="78"/>
        <v>1.0460110725108465</v>
      </c>
      <c r="H386" s="35">
        <f t="shared" si="79"/>
        <v>1.0238071712436678</v>
      </c>
      <c r="I386" s="35">
        <f t="shared" si="80"/>
        <v>0.99930439121576464</v>
      </c>
      <c r="J386" s="35">
        <f t="shared" si="81"/>
        <v>0.97310628050496228</v>
      </c>
      <c r="K386" s="35">
        <f t="shared" si="82"/>
        <v>0.9457691520176924</v>
      </c>
      <c r="L386" s="35">
        <f t="shared" si="83"/>
        <v>0.91778428862120098</v>
      </c>
      <c r="M386" s="35">
        <f t="shared" si="84"/>
        <v>0.88956948506795608</v>
      </c>
      <c r="N386" s="35">
        <f t="shared" si="85"/>
        <v>0.8614679328030167</v>
      </c>
    </row>
    <row r="387" spans="1:14">
      <c r="A387" s="34">
        <f t="shared" si="86"/>
        <v>403.30286274764728</v>
      </c>
      <c r="B387" s="35">
        <f t="shared" ref="B387:B450" si="87">2000*3.14*A387</f>
        <v>2532741.9780552248</v>
      </c>
      <c r="C387" s="36">
        <f t="shared" ref="C387:C450" si="88">(B387/wo)^2*SQRT(Ma*(Ma-1))/SQRT((1-B387^2/wp^2)^2+(B387/wo)^2*(1-B387^2/wo^2)^2*(IF(answer,Ma,Ma-1)*0.1)^2)/IF(answer,1,MC)</f>
        <v>1.0988359084409878</v>
      </c>
      <c r="D387" s="35">
        <f t="shared" ref="D387:D450" si="89">(B387/wo)^2*SQRT(Ma*(Ma-1))/SQRT((1-B387^2/wp^2)^2+(B387/wo)^2*(1-B387^2/wo^2)^2*(IF(answer,Ma,Ma-1)*0.2)^2)/IF(answer,1,MC)</f>
        <v>1.0917695314054165</v>
      </c>
      <c r="E387" s="35">
        <f t="shared" ref="E387:E450" si="90">(B387/wo)^2*SQRT(Ma*(Ma-1))/SQRT((1-B387^2/wp^2)^2+(B387/wo)^2*(1-B387^2/wo^2)^2*(IF(answer,Ma,Ma-1)*0.3)^2)/IF(answer,1,MC)</f>
        <v>1.0802892491607841</v>
      </c>
      <c r="F387" s="35">
        <f t="shared" ref="F387:F450" si="91">(B387/wo)^2*SQRT(Ma*(Ma-1))/SQRT((1-B387^2/wp^2)^2+(B387/wo)^2*(1-B387^2/wo^2)^2*(IF(answer,Ma,Ma-1)*0.4)^2)/IF(answer,1,MC)</f>
        <v>1.0648087025749629</v>
      </c>
      <c r="G387" s="35">
        <f t="shared" ref="G387:G450" si="92">(B387/wo)^2*SQRT(Ma*(Ma-1))/SQRT((1-B387^2/wp^2)^2+(B387/wo)^2*(1-B387^2/wo^2)^2*(IF(answer,Ma,Ma-1)*0.5)^2)/IF(answer,1,MC)</f>
        <v>1.0458495769397509</v>
      </c>
      <c r="H387" s="35">
        <f t="shared" ref="H387:H450" si="93">(B387/wo)^2*SQRT(Ma*(Ma-1))/SQRT((1-B387^2/wp^2)^2+(B387/wo)^2*(1-B387^2/wo^2)^2*(IF(answer,Ma,Ma-1)*0.6)^2)/IF(answer,1,MC)</f>
        <v>1.0239970108629992</v>
      </c>
      <c r="I387" s="35">
        <f t="shared" ref="I387:I450" si="94">(B387/wo)^2*SQRT(Ma*(Ma-1))/SQRT((1-B387^2/wp^2)^2+(B387/wo)^2*(1-B387^2/wo^2)^2*(IF(answer,Ma,Ma-1)*0.7)^2)/IF(answer,1,MC)</f>
        <v>0.99985635869756884</v>
      </c>
      <c r="J387" s="35">
        <f t="shared" ref="J387:J450" si="95">(B387/wo)^2*SQRT(Ma*(Ma-1))/SQRT((1-B387^2/wp^2)^2+(B387/wo)^2*(1-B387^2/wo^2)^2*(IF(answer,Ma,Ma-1)*0.8)^2)/IF(answer,1,MC)</f>
        <v>0.97401639188662226</v>
      </c>
      <c r="K387" s="35">
        <f t="shared" ref="K387:K450" si="96">(B387/wo)^2*SQRT(Ma*(Ma-1))/SQRT((1-B387^2/wp^2)^2+(B387/wo)^2*(1-B387^2/wo^2)^2*(IF(answer,Ma,Ma-1)*0.9)^2)/IF(answer,1,MC)</f>
        <v>0.9470217566559993</v>
      </c>
      <c r="L387" s="35">
        <f t="shared" ref="L387:L450" si="97">(B387/wo)^2*SQRT(Ma*(Ma-1))/SQRT((1-B387^2/wp^2)^2+(B387/wo)^2*(1-B387^2/wo^2)^2*(IF(answer,Ma,Ma-1)*1)^2)/IF(answer,1,MC)</f>
        <v>0.91935533407573444</v>
      </c>
      <c r="M387" s="35">
        <f t="shared" ref="M387:M450" si="98">(B387/wo)^2*SQRT(Ma*(Ma-1))/SQRT((1-B387^2/wp^2)^2+(B387/wo)^2*(1-B387^2/wo^2)^2*(IF(answer,Ma,Ma-1)*1.1)^2)/IF(answer,1,MC)</f>
        <v>0.89142955008940405</v>
      </c>
      <c r="N387" s="35">
        <f t="shared" ref="N387:N450" si="99">(B387/wo)^2*SQRT(Ma*(Ma-1))/SQRT((1-B387^2/wp^2)^2+(B387/wo)^2*(1-B387^2/wo^2)^2*(IF(answer,Ma,Ma-1)*1.2)^2)/IF(answer,1,MC)</f>
        <v>0.86358480251680769</v>
      </c>
    </row>
    <row r="388" spans="1:14">
      <c r="A388" s="34">
        <f t="shared" si="86"/>
        <v>404.23257186377907</v>
      </c>
      <c r="B388" s="35">
        <f t="shared" si="87"/>
        <v>2538580.5513045327</v>
      </c>
      <c r="C388" s="36">
        <f t="shared" si="88"/>
        <v>1.0977335235031755</v>
      </c>
      <c r="D388" s="35">
        <f t="shared" si="89"/>
        <v>1.0907998252622062</v>
      </c>
      <c r="E388" s="35">
        <f t="shared" si="90"/>
        <v>1.0795300124824789</v>
      </c>
      <c r="F388" s="35">
        <f t="shared" si="91"/>
        <v>1.0643233995084096</v>
      </c>
      <c r="G388" s="35">
        <f t="shared" si="92"/>
        <v>1.0456845167029234</v>
      </c>
      <c r="H388" s="35">
        <f t="shared" si="93"/>
        <v>1.0241805811321367</v>
      </c>
      <c r="I388" s="35">
        <f t="shared" si="94"/>
        <v>1.0004000454889115</v>
      </c>
      <c r="J388" s="35">
        <f t="shared" si="95"/>
        <v>0.97491707408289885</v>
      </c>
      <c r="K388" s="35">
        <f t="shared" si="96"/>
        <v>0.94826469504101552</v>
      </c>
      <c r="L388" s="35">
        <f t="shared" si="97"/>
        <v>0.92091733911161866</v>
      </c>
      <c r="M388" s="35">
        <f t="shared" si="98"/>
        <v>0.893281949237131</v>
      </c>
      <c r="N388" s="35">
        <f t="shared" si="99"/>
        <v>0.86569598040416595</v>
      </c>
    </row>
    <row r="389" spans="1:14">
      <c r="A389" s="34">
        <f t="shared" si="86"/>
        <v>405.16442418076673</v>
      </c>
      <c r="B389" s="35">
        <f t="shared" si="87"/>
        <v>2544432.583855215</v>
      </c>
      <c r="C389" s="36">
        <f t="shared" si="88"/>
        <v>1.0966381609759535</v>
      </c>
      <c r="D389" s="35">
        <f t="shared" si="89"/>
        <v>1.0898353721626055</v>
      </c>
      <c r="E389" s="35">
        <f t="shared" si="90"/>
        <v>1.0787734014726094</v>
      </c>
      <c r="F389" s="35">
        <f t="shared" si="91"/>
        <v>1.0638376417780571</v>
      </c>
      <c r="G389" s="35">
        <f t="shared" si="92"/>
        <v>1.0455159075843135</v>
      </c>
      <c r="H389" s="35">
        <f t="shared" si="93"/>
        <v>1.0243578890835694</v>
      </c>
      <c r="I389" s="35">
        <f t="shared" si="94"/>
        <v>1.000935433038485</v>
      </c>
      <c r="J389" s="35">
        <f t="shared" si="95"/>
        <v>0.97580826976161195</v>
      </c>
      <c r="K389" s="35">
        <f t="shared" si="96"/>
        <v>0.94949786371261391</v>
      </c>
      <c r="L389" s="35">
        <f t="shared" si="97"/>
        <v>0.9224701532327152</v>
      </c>
      <c r="M389" s="35">
        <f t="shared" si="98"/>
        <v>0.89512648980897702</v>
      </c>
      <c r="N389" s="35">
        <f t="shared" si="99"/>
        <v>0.86780124066917963</v>
      </c>
    </row>
    <row r="390" spans="1:14">
      <c r="A390" s="34">
        <f t="shared" si="86"/>
        <v>406.09842463919853</v>
      </c>
      <c r="B390" s="35">
        <f t="shared" si="87"/>
        <v>2550298.1067341669</v>
      </c>
      <c r="C390" s="36">
        <f t="shared" si="88"/>
        <v>1.0955497641174643</v>
      </c>
      <c r="D390" s="35">
        <f t="shared" si="89"/>
        <v>1.0888761349629099</v>
      </c>
      <c r="E390" s="35">
        <f t="shared" si="90"/>
        <v>1.0780194034622252</v>
      </c>
      <c r="F390" s="35">
        <f t="shared" si="91"/>
        <v>1.0633514369533505</v>
      </c>
      <c r="G390" s="35">
        <f t="shared" si="92"/>
        <v>1.0453437652457616</v>
      </c>
      <c r="H390" s="35">
        <f t="shared" si="93"/>
        <v>1.0245289418664791</v>
      </c>
      <c r="I390" s="35">
        <f t="shared" si="94"/>
        <v>1.0014625031663025</v>
      </c>
      <c r="J390" s="35">
        <f t="shared" si="95"/>
        <v>0.97668992205128624</v>
      </c>
      <c r="K390" s="35">
        <f t="shared" si="96"/>
        <v>0.95072115945489577</v>
      </c>
      <c r="L390" s="35">
        <f t="shared" si="97"/>
        <v>0.92401362560408795</v>
      </c>
      <c r="M390" s="35">
        <f t="shared" si="98"/>
        <v>0.89696297783871726</v>
      </c>
      <c r="N390" s="35">
        <f t="shared" si="99"/>
        <v>0.86990035507374686</v>
      </c>
    </row>
    <row r="391" spans="1:14">
      <c r="A391" s="34">
        <f t="shared" si="86"/>
        <v>407.03457819105188</v>
      </c>
      <c r="B391" s="35">
        <f t="shared" si="87"/>
        <v>2556177.1510398057</v>
      </c>
      <c r="C391" s="36">
        <f t="shared" si="88"/>
        <v>1.0944682767560621</v>
      </c>
      <c r="D391" s="35">
        <f t="shared" si="89"/>
        <v>1.0879220767939508</v>
      </c>
      <c r="E391" s="35">
        <f t="shared" si="90"/>
        <v>1.0772680057495929</v>
      </c>
      <c r="F391" s="35">
        <f t="shared" si="91"/>
        <v>1.0628647924147108</v>
      </c>
      <c r="G391" s="35">
        <f t="shared" si="92"/>
        <v>1.0451681052274224</v>
      </c>
      <c r="H391" s="35">
        <f t="shared" si="93"/>
        <v>1.0246937467459749</v>
      </c>
      <c r="I391" s="35">
        <f t="shared" si="94"/>
        <v>1.0019812380659638</v>
      </c>
      <c r="J391" s="35">
        <f t="shared" si="95"/>
        <v>0.97756197455164073</v>
      </c>
      <c r="K391" s="35">
        <f t="shared" si="96"/>
        <v>0.95193447931781738</v>
      </c>
      <c r="L391" s="35">
        <f t="shared" si="97"/>
        <v>0.9255476050830741</v>
      </c>
      <c r="M391" s="35">
        <f t="shared" si="98"/>
        <v>0.89879121812983842</v>
      </c>
      <c r="N391" s="35">
        <f t="shared" si="99"/>
        <v>0.87199309296349703</v>
      </c>
    </row>
    <row r="392" spans="1:14">
      <c r="A392" s="34">
        <f t="shared" si="86"/>
        <v>407.97288979971972</v>
      </c>
      <c r="B392" s="35">
        <f t="shared" si="87"/>
        <v>2562069.74794224</v>
      </c>
      <c r="C392" s="36">
        <f t="shared" si="88"/>
        <v>1.0933936432832165</v>
      </c>
      <c r="D392" s="35">
        <f t="shared" si="89"/>
        <v>1.0869731610588826</v>
      </c>
      <c r="E392" s="35">
        <f t="shared" si="90"/>
        <v>1.0765191956019551</v>
      </c>
      <c r="F392" s="35">
        <f t="shared" si="91"/>
        <v>1.062377715355928</v>
      </c>
      <c r="G392" s="35">
        <f t="shared" si="92"/>
        <v>1.0449889429482051</v>
      </c>
      <c r="H392" s="35">
        <f t="shared" si="93"/>
        <v>1.0248523111023282</v>
      </c>
      <c r="I392" s="35">
        <f t="shared" si="94"/>
        <v>1.0024916203068763</v>
      </c>
      <c r="J392" s="35">
        <f t="shared" si="95"/>
        <v>0.97842437134405624</v>
      </c>
      <c r="K392" s="35">
        <f t="shared" si="96"/>
        <v>0.95313772063898727</v>
      </c>
      <c r="L392" s="35">
        <f t="shared" si="97"/>
        <v>0.92707194025096706</v>
      </c>
      <c r="M392" s="35">
        <f t="shared" si="98"/>
        <v>0.90061101429054868</v>
      </c>
      <c r="N392" s="35">
        <f t="shared" si="99"/>
        <v>0.87407922129559534</v>
      </c>
    </row>
    <row r="393" spans="1:14">
      <c r="A393" s="34">
        <f t="shared" si="86"/>
        <v>408.91336444003679</v>
      </c>
      <c r="B393" s="35">
        <f t="shared" si="87"/>
        <v>2567975.9286834309</v>
      </c>
      <c r="C393" s="36">
        <f t="shared" si="88"/>
        <v>1.0923258086465224</v>
      </c>
      <c r="D393" s="35">
        <f t="shared" si="89"/>
        <v>1.0860293514309851</v>
      </c>
      <c r="E393" s="35">
        <f t="shared" si="90"/>
        <v>1.0757729602572548</v>
      </c>
      <c r="F393" s="35">
        <f t="shared" si="91"/>
        <v>1.0618902127865333</v>
      </c>
      <c r="G393" s="35">
        <f t="shared" si="92"/>
        <v>1.0448062937062186</v>
      </c>
      <c r="H393" s="35">
        <f t="shared" si="93"/>
        <v>1.0250046424302111</v>
      </c>
      <c r="I393" s="35">
        <f t="shared" si="94"/>
        <v>1.0029936328364317</v>
      </c>
      <c r="J393" s="35">
        <f t="shared" si="95"/>
        <v>0.97927705700200551</v>
      </c>
      <c r="K393" s="35">
        <f t="shared" si="96"/>
        <v>0.95433078106562697</v>
      </c>
      <c r="L393" s="35">
        <f t="shared" si="97"/>
        <v>0.92858647944530015</v>
      </c>
      <c r="M393" s="35">
        <f t="shared" si="98"/>
        <v>0.90242216877001746</v>
      </c>
      <c r="N393" s="35">
        <f t="shared" si="99"/>
        <v>0.87615850466845324</v>
      </c>
    </row>
    <row r="394" spans="1:14">
      <c r="A394" s="34">
        <f t="shared" si="86"/>
        <v>409.85600709830601</v>
      </c>
      <c r="B394" s="35">
        <f t="shared" si="87"/>
        <v>2573895.7245773617</v>
      </c>
      <c r="C394" s="36">
        <f t="shared" si="88"/>
        <v>1.0912647183428075</v>
      </c>
      <c r="D394" s="35">
        <f t="shared" si="89"/>
        <v>1.0850906118514729</v>
      </c>
      <c r="E394" s="35">
        <f t="shared" si="90"/>
        <v>1.0750292869258149</v>
      </c>
      <c r="F394" s="35">
        <f t="shared" si="91"/>
        <v>1.0614022915341381</v>
      </c>
      <c r="G394" s="35">
        <f t="shared" si="92"/>
        <v>1.0446201726792306</v>
      </c>
      <c r="H394" s="35">
        <f t="shared" si="93"/>
        <v>1.0251507483379336</v>
      </c>
      <c r="I394" s="35">
        <f t="shared" si="94"/>
        <v>1.0034872589821349</v>
      </c>
      <c r="J394" s="35">
        <f t="shared" si="95"/>
        <v>0.98011997660144989</v>
      </c>
      <c r="K394" s="35">
        <f t="shared" si="96"/>
        <v>0.95551355857668552</v>
      </c>
      <c r="L394" s="35">
        <f t="shared" si="97"/>
        <v>0.93009107079272668</v>
      </c>
      <c r="M394" s="35">
        <f t="shared" si="98"/>
        <v>0.90422448289586277</v>
      </c>
      <c r="N394" s="35">
        <f t="shared" si="99"/>
        <v>0.8782307053533841</v>
      </c>
    </row>
    <row r="395" spans="1:14">
      <c r="A395" s="34">
        <f t="shared" si="86"/>
        <v>410.80082277232492</v>
      </c>
      <c r="B395" s="35">
        <f t="shared" si="87"/>
        <v>2579829.1670102007</v>
      </c>
      <c r="C395" s="36">
        <f t="shared" si="88"/>
        <v>1.0902103184113481</v>
      </c>
      <c r="D395" s="35">
        <f t="shared" si="89"/>
        <v>1.0841569065273264</v>
      </c>
      <c r="E395" s="35">
        <f t="shared" si="90"/>
        <v>1.0742881627919849</v>
      </c>
      <c r="F395" s="35">
        <f t="shared" si="91"/>
        <v>1.0609139582467644</v>
      </c>
      <c r="G395" s="35">
        <f t="shared" si="92"/>
        <v>1.0444305949251373</v>
      </c>
      <c r="H395" s="35">
        <f t="shared" si="93"/>
        <v>1.0252906365466865</v>
      </c>
      <c r="I395" s="35">
        <f t="shared" si="94"/>
        <v>1.0039724824536915</v>
      </c>
      <c r="J395" s="35">
        <f t="shared" si="95"/>
        <v>0.98095307573119783</v>
      </c>
      <c r="K395" s="35">
        <f t="shared" si="96"/>
        <v>0.9566859515051066</v>
      </c>
      <c r="L395" s="35">
        <f t="shared" si="97"/>
        <v>0.93158556224249101</v>
      </c>
      <c r="M395" s="35">
        <f t="shared" si="98"/>
        <v>0.90601775691288189</v>
      </c>
      <c r="N395" s="35">
        <f t="shared" si="99"/>
        <v>0.8802955833282341</v>
      </c>
    </row>
    <row r="396" spans="1:14">
      <c r="A396" s="34">
        <f t="shared" si="86"/>
        <v>411.74781647141219</v>
      </c>
      <c r="B396" s="35">
        <f t="shared" si="87"/>
        <v>2585776.2874404686</v>
      </c>
      <c r="C396" s="36">
        <f t="shared" si="88"/>
        <v>1.0891625554271762</v>
      </c>
      <c r="D396" s="35">
        <f t="shared" si="89"/>
        <v>1.0832281999291293</v>
      </c>
      <c r="E396" s="35">
        <f t="shared" si="90"/>
        <v>1.0735495750157453</v>
      </c>
      <c r="F396" s="35">
        <f t="shared" si="91"/>
        <v>1.0604252193951369</v>
      </c>
      <c r="G396" s="35">
        <f t="shared" si="92"/>
        <v>1.0442375753824433</v>
      </c>
      <c r="H396" s="35">
        <f t="shared" si="93"/>
        <v>1.0254243148897813</v>
      </c>
      <c r="I396" s="35">
        <f t="shared" si="94"/>
        <v>1.004449287345043</v>
      </c>
      <c r="J396" s="35">
        <f t="shared" si="95"/>
        <v>0.9817763005032194</v>
      </c>
      <c r="K396" s="35">
        <f t="shared" si="96"/>
        <v>0.95784785856023391</v>
      </c>
      <c r="L396" s="35">
        <f t="shared" si="97"/>
        <v>0.93306980160048059</v>
      </c>
      <c r="M396" s="35">
        <f t="shared" si="98"/>
        <v>0.90780179002303407</v>
      </c>
      <c r="N396" s="35">
        <f t="shared" si="99"/>
        <v>0.88235289631301517</v>
      </c>
    </row>
    <row r="397" spans="1:14">
      <c r="A397" s="34">
        <f t="shared" si="86"/>
        <v>412.69699321643412</v>
      </c>
      <c r="B397" s="35">
        <f t="shared" si="87"/>
        <v>2591737.1173992064</v>
      </c>
      <c r="C397" s="36">
        <f t="shared" si="88"/>
        <v>1.0881213764944886</v>
      </c>
      <c r="D397" s="35">
        <f t="shared" si="89"/>
        <v>1.0823044567889208</v>
      </c>
      <c r="E397" s="35">
        <f t="shared" si="90"/>
        <v>1.0728135107342762</v>
      </c>
      <c r="F397" s="35">
        <f t="shared" si="91"/>
        <v>1.0599360812749608</v>
      </c>
      <c r="G397" s="35">
        <f t="shared" si="92"/>
        <v>1.0440411288707503</v>
      </c>
      <c r="H397" s="35">
        <f t="shared" si="93"/>
        <v>1.025551791311895</v>
      </c>
      <c r="I397" s="35">
        <f t="shared" si="94"/>
        <v>1.0049176581363592</v>
      </c>
      <c r="J397" s="35">
        <f t="shared" si="95"/>
        <v>0.98258959756291464</v>
      </c>
      <c r="K397" s="35">
        <f t="shared" si="96"/>
        <v>0.95899917885034947</v>
      </c>
      <c r="L397" s="35">
        <f t="shared" si="97"/>
        <v>0.93454363656385242</v>
      </c>
      <c r="M397" s="35">
        <f t="shared" si="98"/>
        <v>0.90957638042667543</v>
      </c>
      <c r="N397" s="35">
        <f t="shared" si="99"/>
        <v>0.88440239980757496</v>
      </c>
    </row>
    <row r="398" spans="1:14">
      <c r="A398" s="34">
        <f t="shared" si="86"/>
        <v>413.64835803983135</v>
      </c>
      <c r="B398" s="35">
        <f t="shared" si="87"/>
        <v>2597711.6884901407</v>
      </c>
      <c r="C398" s="36">
        <f t="shared" si="88"/>
        <v>1.0870867292401492</v>
      </c>
      <c r="D398" s="35">
        <f t="shared" si="89"/>
        <v>1.0813856420980619</v>
      </c>
      <c r="E398" s="35">
        <f t="shared" si="90"/>
        <v>1.0720799570634914</v>
      </c>
      <c r="F398" s="35">
        <f t="shared" si="91"/>
        <v>1.0594465500091739</v>
      </c>
      <c r="G398" s="35">
        <f t="shared" si="92"/>
        <v>1.0438412700912578</v>
      </c>
      <c r="H398" s="35">
        <f t="shared" si="93"/>
        <v>1.0256730738683164</v>
      </c>
      <c r="I398" s="35">
        <f t="shared" si="94"/>
        <v>1.0053775796959803</v>
      </c>
      <c r="J398" s="35">
        <f t="shared" si="95"/>
        <v>0.98339291409933238</v>
      </c>
      <c r="K398" s="35">
        <f t="shared" si="96"/>
        <v>0.96013981190533904</v>
      </c>
      <c r="L398" s="35">
        <f t="shared" si="97"/>
        <v>0.9360069147562261</v>
      </c>
      <c r="M398" s="35">
        <f t="shared" si="98"/>
        <v>0.91134132536505164</v>
      </c>
      <c r="N398" s="35">
        <f t="shared" si="99"/>
        <v>0.8864438471313274</v>
      </c>
    </row>
    <row r="399" spans="1:14">
      <c r="A399" s="34">
        <f t="shared" si="86"/>
        <v>414.60191598564541</v>
      </c>
      <c r="B399" s="35">
        <f t="shared" si="87"/>
        <v>2603700.0323898531</v>
      </c>
      <c r="C399" s="36">
        <f t="shared" si="88"/>
        <v>1.0860585618072878</v>
      </c>
      <c r="D399" s="35">
        <f t="shared" si="89"/>
        <v>1.0804717211051149</v>
      </c>
      <c r="E399" s="35">
        <f t="shared" si="90"/>
        <v>1.0713489010995345</v>
      </c>
      <c r="F399" s="35">
        <f t="shared" si="91"/>
        <v>1.0589566315501742</v>
      </c>
      <c r="G399" s="35">
        <f t="shared" si="92"/>
        <v>1.0436380136272705</v>
      </c>
      <c r="H399" s="35">
        <f t="shared" si="93"/>
        <v>1.0257881707241923</v>
      </c>
      <c r="I399" s="35">
        <f t="shared" si="94"/>
        <v>1.0058290372823131</v>
      </c>
      <c r="J399" s="35">
        <f t="shared" si="95"/>
        <v>0.98418619785533568</v>
      </c>
      <c r="K399" s="35">
        <f t="shared" si="96"/>
        <v>0.96126965769947192</v>
      </c>
      <c r="L399" s="35">
        <f t="shared" si="97"/>
        <v>0.93745948376343258</v>
      </c>
      <c r="M399" s="35">
        <f t="shared" si="98"/>
        <v>0.91309642116404321</v>
      </c>
      <c r="N399" s="35">
        <f t="shared" si="99"/>
        <v>0.88847698946507336</v>
      </c>
    </row>
    <row r="400" spans="1:14">
      <c r="A400" s="34">
        <f t="shared" si="86"/>
        <v>415.55767210954565</v>
      </c>
      <c r="B400" s="35">
        <f t="shared" si="87"/>
        <v>2609702.1808479466</v>
      </c>
      <c r="C400" s="36">
        <f t="shared" si="88"/>
        <v>1.0850368228489871</v>
      </c>
      <c r="D400" s="35">
        <f t="shared" si="89"/>
        <v>1.0795626593137355</v>
      </c>
      <c r="E400" s="35">
        <f t="shared" si="90"/>
        <v>1.0706203299202404</v>
      </c>
      <c r="F400" s="35">
        <f t="shared" si="91"/>
        <v>1.0584663316820262</v>
      </c>
      <c r="G400" s="35">
        <f t="shared" si="92"/>
        <v>1.0434313739447181</v>
      </c>
      <c r="H400" s="35">
        <f t="shared" si="93"/>
        <v>1.0258970901537758</v>
      </c>
      <c r="I400" s="35">
        <f t="shared" si="94"/>
        <v>1.0062720165456753</v>
      </c>
      <c r="J400" s="35">
        <f t="shared" si="95"/>
        <v>0.98496939713770726</v>
      </c>
      <c r="K400" s="35">
        <f t="shared" si="96"/>
        <v>0.96238861667429121</v>
      </c>
      <c r="L400" s="35">
        <f t="shared" si="97"/>
        <v>0.93890119116980886</v>
      </c>
      <c r="M400" s="35">
        <f t="shared" si="98"/>
        <v>0.9148414632791696</v>
      </c>
      <c r="N400" s="35">
        <f t="shared" si="99"/>
        <v>0.89050157589493417</v>
      </c>
    </row>
    <row r="401" spans="1:14">
      <c r="A401" s="34">
        <f t="shared" si="86"/>
        <v>416.51563147885588</v>
      </c>
      <c r="B401" s="35">
        <f t="shared" si="87"/>
        <v>2615718.165687215</v>
      </c>
      <c r="C401" s="36">
        <f t="shared" si="88"/>
        <v>1.0840214615220671</v>
      </c>
      <c r="D401" s="35">
        <f t="shared" si="89"/>
        <v>1.0786584224805791</v>
      </c>
      <c r="E401" s="35">
        <f t="shared" si="90"/>
        <v>1.0698942305865646</v>
      </c>
      <c r="F401" s="35">
        <f t="shared" si="91"/>
        <v>1.057975656022645</v>
      </c>
      <c r="G401" s="35">
        <f t="shared" si="92"/>
        <v>1.0432213653926818</v>
      </c>
      <c r="H401" s="35">
        <f t="shared" si="93"/>
        <v>1.0259998405396804</v>
      </c>
      <c r="I401" s="35">
        <f t="shared" si="94"/>
        <v>1.0067065035300937</v>
      </c>
      <c r="J401" s="35">
        <f t="shared" si="95"/>
        <v>0.9857424608272003</v>
      </c>
      <c r="K401" s="35">
        <f t="shared" si="96"/>
        <v>0.96349658976160302</v>
      </c>
      <c r="L401" s="35">
        <f t="shared" si="97"/>
        <v>0.94033188459503203</v>
      </c>
      <c r="M401" s="35">
        <f t="shared" si="98"/>
        <v>0.91657624634184542</v>
      </c>
      <c r="N401" s="35">
        <f t="shared" si="99"/>
        <v>0.89251735345842853</v>
      </c>
    </row>
    <row r="402" spans="1:14">
      <c r="A402" s="34">
        <f t="shared" si="86"/>
        <v>417.47579917258133</v>
      </c>
      <c r="B402" s="35">
        <f t="shared" si="87"/>
        <v>2621748.0188038107</v>
      </c>
      <c r="C402" s="36">
        <f t="shared" si="88"/>
        <v>1.0830124274809516</v>
      </c>
      <c r="D402" s="35">
        <f t="shared" si="89"/>
        <v>1.0777589766132205</v>
      </c>
      <c r="E402" s="35">
        <f t="shared" si="90"/>
        <v>1.0691705901439779</v>
      </c>
      <c r="F402" s="35">
        <f t="shared" si="91"/>
        <v>1.057484610025955</v>
      </c>
      <c r="G402" s="35">
        <f t="shared" si="92"/>
        <v>1.043008002203931</v>
      </c>
      <c r="H402" s="35">
        <f t="shared" si="93"/>
        <v>1.0260964303721305</v>
      </c>
      <c r="I402" s="35">
        <f t="shared" si="94"/>
        <v>1.007132484675052</v>
      </c>
      <c r="J402" s="35">
        <f t="shared" si="95"/>
        <v>0.9865053383885164</v>
      </c>
      <c r="K402" s="35">
        <f t="shared" si="96"/>
        <v>0.96459347840655518</v>
      </c>
      <c r="L402" s="35">
        <f t="shared" si="97"/>
        <v>0.94175141173147459</v>
      </c>
      <c r="M402" s="35">
        <f t="shared" si="98"/>
        <v>0.91830056420688944</v>
      </c>
      <c r="N402" s="35">
        <f t="shared" si="99"/>
        <v>0.89452406719270505</v>
      </c>
    </row>
    <row r="403" spans="1:14">
      <c r="A403" s="34">
        <f t="shared" si="86"/>
        <v>418.43818028143556</v>
      </c>
      <c r="B403" s="35">
        <f t="shared" si="87"/>
        <v>2627791.7721674154</v>
      </c>
      <c r="C403" s="36">
        <f t="shared" si="88"/>
        <v>1.0820096708716287</v>
      </c>
      <c r="D403" s="35">
        <f t="shared" si="89"/>
        <v>1.0768642879680872</v>
      </c>
      <c r="E403" s="35">
        <f t="shared" si="90"/>
        <v>1.0684493956238255</v>
      </c>
      <c r="F403" s="35">
        <f t="shared" si="91"/>
        <v>1.0569931989840295</v>
      </c>
      <c r="G403" s="35">
        <f t="shared" si="92"/>
        <v>1.0427912984954684</v>
      </c>
      <c r="H403" s="35">
        <f t="shared" si="93"/>
        <v>1.0261868682482167</v>
      </c>
      <c r="I403" s="35">
        <f t="shared" si="94"/>
        <v>1.0075499468171867</v>
      </c>
      <c r="J403" s="35">
        <f t="shared" si="95"/>
        <v>0.98725797988022279</v>
      </c>
      <c r="K403" s="35">
        <f t="shared" si="96"/>
        <v>0.96567918459080171</v>
      </c>
      <c r="L403" s="35">
        <f t="shared" si="97"/>
        <v>0.94315962038207812</v>
      </c>
      <c r="M403" s="35">
        <f t="shared" si="98"/>
        <v>0.92001421000128047</v>
      </c>
      <c r="N403" s="35">
        <f t="shared" si="99"/>
        <v>0.89652146018496293</v>
      </c>
    </row>
    <row r="404" spans="1:14">
      <c r="A404" s="34">
        <f t="shared" si="86"/>
        <v>419.40277990786734</v>
      </c>
      <c r="B404" s="35">
        <f t="shared" si="87"/>
        <v>2633849.4578214069</v>
      </c>
      <c r="C404" s="36">
        <f t="shared" si="88"/>
        <v>1.0810131423256943</v>
      </c>
      <c r="D404" s="35">
        <f t="shared" si="89"/>
        <v>1.0759743230484051</v>
      </c>
      <c r="E404" s="35">
        <f t="shared" si="90"/>
        <v>1.0677306340446584</v>
      </c>
      <c r="F404" s="35">
        <f t="shared" si="91"/>
        <v>1.0565014280292051</v>
      </c>
      <c r="G404" s="35">
        <f t="shared" si="92"/>
        <v>1.0425712682690818</v>
      </c>
      <c r="H404" s="35">
        <f t="shared" si="93"/>
        <v>1.0262711628711525</v>
      </c>
      <c r="I404" s="35">
        <f t="shared" si="94"/>
        <v>1.0079588771919348</v>
      </c>
      <c r="J404" s="35">
        <f t="shared" si="95"/>
        <v>0.98800033596459136</v>
      </c>
      <c r="K404" s="35">
        <f t="shared" si="96"/>
        <v>0.96675361085573497</v>
      </c>
      <c r="L404" s="35">
        <f t="shared" si="97"/>
        <v>0.94455635849872355</v>
      </c>
      <c r="M404" s="35">
        <f t="shared" si="98"/>
        <v>0.92171697617415616</v>
      </c>
      <c r="N404" s="35">
        <f t="shared" si="99"/>
        <v>0.89850927362507071</v>
      </c>
    </row>
    <row r="405" spans="1:14">
      <c r="A405" s="34">
        <f t="shared" si="86"/>
        <v>420.36960316608793</v>
      </c>
      <c r="B405" s="35">
        <f t="shared" si="87"/>
        <v>2639921.1078830324</v>
      </c>
      <c r="C405" s="36">
        <f t="shared" si="88"/>
        <v>1.0800227929544817</v>
      </c>
      <c r="D405" s="35">
        <f t="shared" si="89"/>
        <v>1.0750890486021616</v>
      </c>
      <c r="E405" s="35">
        <f t="shared" si="90"/>
        <v>1.0670142924135306</v>
      </c>
      <c r="F405" s="35">
        <f t="shared" si="91"/>
        <v>1.0560093021361752</v>
      </c>
      <c r="G405" s="35">
        <f t="shared" si="92"/>
        <v>1.0423479254119064</v>
      </c>
      <c r="H405" s="35">
        <f t="shared" si="93"/>
        <v>1.0263493230495329</v>
      </c>
      <c r="I405" s="35">
        <f t="shared" si="94"/>
        <v>1.0083592634351284</v>
      </c>
      <c r="J405" s="35">
        <f t="shared" si="95"/>
        <v>0.98873235791736747</v>
      </c>
      <c r="K405" s="35">
        <f t="shared" si="96"/>
        <v>0.96781666032578606</v>
      </c>
      <c r="L405" s="35">
        <f t="shared" si="97"/>
        <v>0.94594147422109498</v>
      </c>
      <c r="M405" s="35">
        <f t="shared" si="98"/>
        <v>0.92340865454804766</v>
      </c>
      <c r="N405" s="35">
        <f t="shared" si="99"/>
        <v>0.90048724686040837</v>
      </c>
    </row>
    <row r="406" spans="1:14">
      <c r="A406" s="34">
        <f t="shared" si="86"/>
        <v>421.33865518209797</v>
      </c>
      <c r="B406" s="35">
        <f t="shared" si="87"/>
        <v>2646006.7545435755</v>
      </c>
      <c r="C406" s="36">
        <f t="shared" si="88"/>
        <v>1.0790385743432751</v>
      </c>
      <c r="D406" s="35">
        <f t="shared" si="89"/>
        <v>1.0742084316200768</v>
      </c>
      <c r="E406" s="35">
        <f t="shared" si="90"/>
        <v>1.0663003577272656</v>
      </c>
      <c r="F406" s="35">
        <f t="shared" si="91"/>
        <v>1.0555168261240624</v>
      </c>
      <c r="G406" s="35">
        <f t="shared" si="92"/>
        <v>1.0421212836969933</v>
      </c>
      <c r="H406" s="35">
        <f t="shared" si="93"/>
        <v>1.0264213576965961</v>
      </c>
      <c r="I406" s="35">
        <f t="shared" si="94"/>
        <v>1.0087510935845398</v>
      </c>
      <c r="J406" s="35">
        <f t="shared" si="95"/>
        <v>0.98945399763745534</v>
      </c>
      <c r="K406" s="35">
        <f t="shared" si="96"/>
        <v>0.96886823673177591</v>
      </c>
      <c r="L406" s="35">
        <f t="shared" si="97"/>
        <v>0.94731481591601541</v>
      </c>
      <c r="M406" s="35">
        <f t="shared" si="98"/>
        <v>0.92508903637134265</v>
      </c>
      <c r="N406" s="35">
        <f t="shared" si="99"/>
        <v>0.90245511745294216</v>
      </c>
    </row>
    <row r="407" spans="1:14">
      <c r="A407" s="34">
        <f t="shared" si="86"/>
        <v>422.30994109371477</v>
      </c>
      <c r="B407" s="35">
        <f t="shared" si="87"/>
        <v>2652106.4300685287</v>
      </c>
      <c r="C407" s="36">
        <f t="shared" si="88"/>
        <v>1.0780604385456074</v>
      </c>
      <c r="D407" s="35">
        <f t="shared" si="89"/>
        <v>1.0733324393335961</v>
      </c>
      <c r="E407" s="35">
        <f t="shared" si="90"/>
        <v>1.0655888169736947</v>
      </c>
      <c r="F407" s="35">
        <f t="shared" si="91"/>
        <v>1.0550240046584678</v>
      </c>
      <c r="G407" s="35">
        <f t="shared" si="92"/>
        <v>1.0418913567838886</v>
      </c>
      <c r="H407" s="35">
        <f t="shared" si="93"/>
        <v>1.0264872758294867</v>
      </c>
      <c r="I407" s="35">
        <f t="shared" si="94"/>
        <v>1.0091343560813753</v>
      </c>
      <c r="J407" s="35">
        <f t="shared" si="95"/>
        <v>0.99016520765652372</v>
      </c>
      <c r="K407" s="35">
        <f t="shared" si="96"/>
        <v>0.96990824443431289</v>
      </c>
      <c r="L407" s="35">
        <f t="shared" si="97"/>
        <v>0.94867623221724529</v>
      </c>
      <c r="M407" s="35">
        <f t="shared" si="98"/>
        <v>0.92675791237196925</v>
      </c>
      <c r="N407" s="35">
        <f t="shared" si="99"/>
        <v>0.90441262123855137</v>
      </c>
    </row>
    <row r="408" spans="1:14">
      <c r="A408" s="34">
        <f t="shared" si="86"/>
        <v>423.28346605059954</v>
      </c>
      <c r="B408" s="35">
        <f t="shared" si="87"/>
        <v>2658220.1667977651</v>
      </c>
      <c r="C408" s="36">
        <f t="shared" si="88"/>
        <v>1.0770883380776326</v>
      </c>
      <c r="D408" s="35">
        <f t="shared" si="89"/>
        <v>1.072461039212887</v>
      </c>
      <c r="E408" s="35">
        <f t="shared" si="90"/>
        <v>1.0648796571328596</v>
      </c>
      <c r="F408" s="35">
        <f t="shared" si="91"/>
        <v>1.0545308422534976</v>
      </c>
      <c r="G408" s="35">
        <f t="shared" si="92"/>
        <v>1.0416581582192133</v>
      </c>
      <c r="H408" s="35">
        <f t="shared" si="93"/>
        <v>1.0265470865685182</v>
      </c>
      <c r="I408" s="35">
        <f t="shared" si="94"/>
        <v>1.0095090397717108</v>
      </c>
      <c r="J408" s="35">
        <f t="shared" si="95"/>
        <v>0.99086594114852156</v>
      </c>
      <c r="K408" s="35">
        <f t="shared" si="96"/>
        <v>0.97093658844722419</v>
      </c>
      <c r="L408" s="35">
        <f t="shared" si="97"/>
        <v>0.95002557206572713</v>
      </c>
      <c r="M408" s="35">
        <f t="shared" si="98"/>
        <v>0.92841507281228708</v>
      </c>
      <c r="N408" s="35">
        <f t="shared" si="99"/>
        <v>0.90635949238861524</v>
      </c>
    </row>
    <row r="409" spans="1:14">
      <c r="A409" s="34">
        <f t="shared" si="86"/>
        <v>424.25923521428473</v>
      </c>
      <c r="B409" s="35">
        <f t="shared" si="87"/>
        <v>2664347.9971457082</v>
      </c>
      <c r="C409" s="36">
        <f t="shared" si="88"/>
        <v>1.0761222259125862</v>
      </c>
      <c r="D409" s="35">
        <f t="shared" si="89"/>
        <v>1.0715941989648585</v>
      </c>
      <c r="E409" s="35">
        <f t="shared" si="90"/>
        <v>1.0641728651781941</v>
      </c>
      <c r="F409" s="35">
        <f t="shared" si="91"/>
        <v>1.0540373432737713</v>
      </c>
      <c r="G409" s="35">
        <f t="shared" si="92"/>
        <v>1.0414217014372582</v>
      </c>
      <c r="H409" s="35">
        <f t="shared" si="93"/>
        <v>1.0266007991364423</v>
      </c>
      <c r="I409" s="35">
        <f t="shared" si="94"/>
        <v>1.0098751339078849</v>
      </c>
      <c r="J409" s="35">
        <f t="shared" si="95"/>
        <v>0.99155615193910707</v>
      </c>
      <c r="K409" s="35">
        <f t="shared" si="96"/>
        <v>0.97195317446100993</v>
      </c>
      <c r="L409" s="35">
        <f t="shared" si="97"/>
        <v>0.95136268475026142</v>
      </c>
      <c r="M409" s="35">
        <f t="shared" si="98"/>
        <v>0.93006030754517632</v>
      </c>
      <c r="N409" s="35">
        <f t="shared" si="99"/>
        <v>0.90829546347387147</v>
      </c>
    </row>
    <row r="410" spans="1:14">
      <c r="A410" s="34">
        <f t="shared" si="86"/>
        <v>425.23725375820129</v>
      </c>
      <c r="B410" s="35">
        <f t="shared" si="87"/>
        <v>2670489.9536015042</v>
      </c>
      <c r="C410" s="36">
        <f t="shared" si="88"/>
        <v>1.0751620554753185</v>
      </c>
      <c r="D410" s="35">
        <f t="shared" si="89"/>
        <v>1.0707318865311912</v>
      </c>
      <c r="E410" s="35">
        <f t="shared" si="90"/>
        <v>1.0634684280776727</v>
      </c>
      <c r="F410" s="35">
        <f t="shared" si="91"/>
        <v>1.0535435119364054</v>
      </c>
      <c r="G410" s="35">
        <f t="shared" si="92"/>
        <v>1.0411819997605818</v>
      </c>
      <c r="H410" s="35">
        <f t="shared" si="93"/>
        <v>1.0266484228577188</v>
      </c>
      <c r="I410" s="35">
        <f t="shared" si="94"/>
        <v>1.0102326281498295</v>
      </c>
      <c r="J410" s="35">
        <f t="shared" si="95"/>
        <v>0.9922357945149809</v>
      </c>
      <c r="K410" s="35">
        <f t="shared" si="96"/>
        <v>0.97295790886631561</v>
      </c>
      <c r="L410" s="35">
        <f t="shared" si="97"/>
        <v>0.95268741994859796</v>
      </c>
      <c r="M410" s="35">
        <f t="shared" si="98"/>
        <v>0.93169340607131224</v>
      </c>
      <c r="N410" s="35">
        <f t="shared" si="99"/>
        <v>0.91022026553055435</v>
      </c>
    </row>
    <row r="411" spans="1:14">
      <c r="A411" s="34">
        <f t="shared" si="86"/>
        <v>426.21752686770617</v>
      </c>
      <c r="B411" s="35">
        <f t="shared" si="87"/>
        <v>2676646.0687291948</v>
      </c>
      <c r="C411" s="36">
        <f t="shared" si="88"/>
        <v>1.0742077806369064</v>
      </c>
      <c r="D411" s="35">
        <f t="shared" si="89"/>
        <v>1.0698740700863787</v>
      </c>
      <c r="E411" s="35">
        <f t="shared" si="90"/>
        <v>1.062766332794929</v>
      </c>
      <c r="F411" s="35">
        <f t="shared" si="91"/>
        <v>1.0530493523129771</v>
      </c>
      <c r="G411" s="35">
        <f t="shared" si="92"/>
        <v>1.0409390664006146</v>
      </c>
      <c r="H411" s="35">
        <f t="shared" si="93"/>
        <v>1.0266899671577843</v>
      </c>
      <c r="I411" s="35">
        <f t="shared" si="94"/>
        <v>1.0105815125663526</v>
      </c>
      <c r="J411" s="35">
        <f t="shared" si="95"/>
        <v>0.9929048240331213</v>
      </c>
      <c r="K411" s="35">
        <f t="shared" si="96"/>
        <v>0.97395069877740559</v>
      </c>
      <c r="L411" s="35">
        <f t="shared" si="97"/>
        <v>0.95399962776892422</v>
      </c>
      <c r="M411" s="35">
        <f t="shared" si="98"/>
        <v>0.93331415759760783</v>
      </c>
      <c r="N411" s="35">
        <f t="shared" si="99"/>
        <v>0.91213362812881649</v>
      </c>
    </row>
    <row r="412" spans="1:14">
      <c r="A412" s="34">
        <f t="shared" si="86"/>
        <v>427.20005974010979</v>
      </c>
      <c r="B412" s="35">
        <f t="shared" si="87"/>
        <v>2682816.3751678895</v>
      </c>
      <c r="C412" s="36">
        <f t="shared" si="88"/>
        <v>1.0732593557093399</v>
      </c>
      <c r="D412" s="35">
        <f t="shared" si="89"/>
        <v>1.0690207180357874</v>
      </c>
      <c r="E412" s="35">
        <f t="shared" si="90"/>
        <v>1.0620665662903526</v>
      </c>
      <c r="F412" s="35">
        <f t="shared" si="91"/>
        <v>1.0525548683314687</v>
      </c>
      <c r="G412" s="35">
        <f t="shared" si="92"/>
        <v>1.0406929144582711</v>
      </c>
      <c r="H412" s="35">
        <f t="shared" si="93"/>
        <v>1.0267254415623273</v>
      </c>
      <c r="I412" s="35">
        <f t="shared" si="94"/>
        <v>1.0109217776363659</v>
      </c>
      <c r="J412" s="35">
        <f t="shared" si="95"/>
        <v>0.99356319632991952</v>
      </c>
      <c r="K412" s="35">
        <f t="shared" si="96"/>
        <v>0.97493145205563025</v>
      </c>
      <c r="L412" s="35">
        <f t="shared" si="97"/>
        <v>0.95529915879173843</v>
      </c>
      <c r="M412" s="35">
        <f t="shared" si="98"/>
        <v>0.93492235109681066</v>
      </c>
      <c r="N412" s="35">
        <f t="shared" si="99"/>
        <v>0.91403527944343832</v>
      </c>
    </row>
    <row r="413" spans="1:14">
      <c r="A413" s="34">
        <f t="shared" si="86"/>
        <v>428.18485758470371</v>
      </c>
      <c r="B413" s="35">
        <f t="shared" si="87"/>
        <v>2689000.9056319394</v>
      </c>
      <c r="C413" s="36">
        <f t="shared" si="88"/>
        <v>1.0723167354402883</v>
      </c>
      <c r="D413" s="35">
        <f t="shared" si="89"/>
        <v>1.0681717990137263</v>
      </c>
      <c r="E413" s="35">
        <f t="shared" si="90"/>
        <v>1.0613691155221547</v>
      </c>
      <c r="F413" s="35">
        <f t="shared" si="91"/>
        <v>1.0520600637781883</v>
      </c>
      <c r="G413" s="35">
        <f t="shared" si="92"/>
        <v>1.0404435569245698</v>
      </c>
      <c r="H413" s="35">
        <f t="shared" si="93"/>
        <v>1.0267548556965664</v>
      </c>
      <c r="I413" s="35">
        <f t="shared" si="94"/>
        <v>1.0112534142500582</v>
      </c>
      <c r="J413" s="35">
        <f t="shared" si="95"/>
        <v>0.99421086793021241</v>
      </c>
      <c r="K413" s="35">
        <f t="shared" si="96"/>
        <v>0.97590007733288142</v>
      </c>
      <c r="L413" s="35">
        <f t="shared" si="97"/>
        <v>0.95658586411208546</v>
      </c>
      <c r="M413" s="35">
        <f t="shared" si="98"/>
        <v>0.93651777536823877</v>
      </c>
      <c r="N413" s="35">
        <f t="shared" si="99"/>
        <v>0.91592494632682664</v>
      </c>
    </row>
    <row r="414" spans="1:14">
      <c r="A414" s="34">
        <f t="shared" si="86"/>
        <v>429.17192562278797</v>
      </c>
      <c r="B414" s="35">
        <f t="shared" si="87"/>
        <v>2695199.6929111085</v>
      </c>
      <c r="C414" s="36">
        <f t="shared" si="88"/>
        <v>1.071379875007932</v>
      </c>
      <c r="D414" s="35">
        <f t="shared" si="89"/>
        <v>1.0673272818815347</v>
      </c>
      <c r="E414" s="35">
        <f t="shared" si="90"/>
        <v>1.060673967447409</v>
      </c>
      <c r="F414" s="35">
        <f t="shared" si="91"/>
        <v>1.0515649422996705</v>
      </c>
      <c r="G414" s="35">
        <f t="shared" si="92"/>
        <v>1.0401910066812556</v>
      </c>
      <c r="H414" s="35">
        <f t="shared" si="93"/>
        <v>1.0267782192845238</v>
      </c>
      <c r="I414" s="35">
        <f t="shared" si="94"/>
        <v>1.0115764137100149</v>
      </c>
      <c r="J414" s="35">
        <f t="shared" si="95"/>
        <v>0.99484779605620144</v>
      </c>
      <c r="K414" s="35">
        <f t="shared" si="96"/>
        <v>0.97685648403501291</v>
      </c>
      <c r="L414" s="35">
        <f t="shared" si="97"/>
        <v>0.95785959538213494</v>
      </c>
      <c r="M414" s="35">
        <f t="shared" si="98"/>
        <v>0.93810021909962849</v>
      </c>
      <c r="N414" s="35">
        <f t="shared" si="99"/>
        <v>0.91780235438429603</v>
      </c>
    </row>
    <row r="415" spans="1:14">
      <c r="A415" s="34">
        <f t="shared" si="86"/>
        <v>430.16126908769911</v>
      </c>
      <c r="B415" s="35">
        <f t="shared" si="87"/>
        <v>2701412.7698707506</v>
      </c>
      <c r="C415" s="36">
        <f t="shared" si="88"/>
        <v>1.0704487300158714</v>
      </c>
      <c r="D415" s="35">
        <f t="shared" si="89"/>
        <v>1.0664871357256787</v>
      </c>
      <c r="E415" s="35">
        <f t="shared" si="90"/>
        <v>1.0599811090230655</v>
      </c>
      <c r="F415" s="35">
        <f t="shared" si="91"/>
        <v>1.0510695074045573</v>
      </c>
      <c r="G415" s="35">
        <f t="shared" si="92"/>
        <v>1.0399352765014298</v>
      </c>
      <c r="H415" s="35">
        <f t="shared" si="93"/>
        <v>1.0267955421483088</v>
      </c>
      <c r="I415" s="35">
        <f t="shared" si="94"/>
        <v>1.0118907677322808</v>
      </c>
      <c r="J415" s="35">
        <f t="shared" si="95"/>
        <v>0.99547393863626454</v>
      </c>
      <c r="K415" s="35">
        <f t="shared" si="96"/>
        <v>0.97780058240522871</v>
      </c>
      <c r="L415" s="35">
        <f t="shared" si="97"/>
        <v>0.95912020485408966</v>
      </c>
      <c r="M415" s="35">
        <f t="shared" si="98"/>
        <v>0.93966947093008368</v>
      </c>
      <c r="N415" s="35">
        <f t="shared" si="99"/>
        <v>0.91966722805163537</v>
      </c>
    </row>
    <row r="416" spans="1:14">
      <c r="A416" s="34">
        <f t="shared" si="86"/>
        <v>431.15289322483773</v>
      </c>
      <c r="B416" s="35">
        <f t="shared" si="87"/>
        <v>2707640.1694519809</v>
      </c>
      <c r="C416" s="36">
        <f t="shared" si="88"/>
        <v>1.0695232564881081</v>
      </c>
      <c r="D416" s="35">
        <f t="shared" si="89"/>
        <v>1.0656513298558672</v>
      </c>
      <c r="E416" s="35">
        <f t="shared" si="90"/>
        <v>1.0592905272069422</v>
      </c>
      <c r="F416" s="35">
        <f t="shared" si="91"/>
        <v>1.0505737624654596</v>
      </c>
      <c r="G416" s="35">
        <f t="shared" si="92"/>
        <v>1.0396763790501891</v>
      </c>
      <c r="H416" s="35">
        <f t="shared" si="93"/>
        <v>1.0268068342073999</v>
      </c>
      <c r="I416" s="35">
        <f t="shared" si="94"/>
        <v>1.0121964684473725</v>
      </c>
      <c r="J416" s="35">
        <f t="shared" si="95"/>
        <v>0.99608925431365347</v>
      </c>
      <c r="K416" s="35">
        <f t="shared" si="96"/>
        <v>0.97873228352742059</v>
      </c>
      <c r="L416" s="35">
        <f t="shared" si="97"/>
        <v>0.9603675454234003</v>
      </c>
      <c r="M416" s="35">
        <f t="shared" si="98"/>
        <v>0.94122531951410027</v>
      </c>
      <c r="N416" s="35">
        <f t="shared" si="99"/>
        <v>0.92151929067494698</v>
      </c>
    </row>
    <row r="417" spans="1:14">
      <c r="A417" s="34">
        <f t="shared" si="86"/>
        <v>432.14680329169619</v>
      </c>
      <c r="B417" s="35">
        <f t="shared" si="87"/>
        <v>2713881.924671852</v>
      </c>
      <c r="C417" s="36">
        <f t="shared" si="88"/>
        <v>1.0686034108640916</v>
      </c>
      <c r="D417" s="35">
        <f t="shared" si="89"/>
        <v>1.0648198338031774</v>
      </c>
      <c r="E417" s="35">
        <f t="shared" si="90"/>
        <v>1.0586022089586877</v>
      </c>
      <c r="F417" s="35">
        <f t="shared" si="91"/>
        <v>1.0500777107207966</v>
      </c>
      <c r="G417" s="35">
        <f t="shared" si="92"/>
        <v>1.0394143268852643</v>
      </c>
      <c r="H417" s="35">
        <f t="shared" si="93"/>
        <v>1.0268121054779298</v>
      </c>
      <c r="I417" s="35">
        <f t="shared" si="94"/>
        <v>1.0124935084012308</v>
      </c>
      <c r="J417" s="35">
        <f t="shared" si="95"/>
        <v>0.99669370245506672</v>
      </c>
      <c r="K417" s="35">
        <f t="shared" si="96"/>
        <v>0.97965149934944618</v>
      </c>
      <c r="L417" s="35">
        <f t="shared" si="97"/>
        <v>0.96160147067226531</v>
      </c>
      <c r="M417" s="35">
        <f t="shared" si="98"/>
        <v>0.94276755358663844</v>
      </c>
      <c r="N417" s="35">
        <f t="shared" si="99"/>
        <v>0.92335826459274983</v>
      </c>
    </row>
    <row r="418" spans="1:14">
      <c r="A418" s="34">
        <f t="shared" si="86"/>
        <v>433.1430045578868</v>
      </c>
      <c r="B418" s="35">
        <f t="shared" si="87"/>
        <v>2720138.0686235293</v>
      </c>
      <c r="C418" s="36">
        <f t="shared" si="88"/>
        <v>1.0676891499938381</v>
      </c>
      <c r="D418" s="35">
        <f t="shared" si="89"/>
        <v>1.0639926173181971</v>
      </c>
      <c r="E418" s="35">
        <f t="shared" si="90"/>
        <v>1.0579161412407239</v>
      </c>
      <c r="F418" s="35">
        <f t="shared" si="91"/>
        <v>1.0495813552766151</v>
      </c>
      <c r="G418" s="35">
        <f t="shared" si="92"/>
        <v>1.0391491324576696</v>
      </c>
      <c r="H418" s="35">
        <f t="shared" si="93"/>
        <v>1.026811366071972</v>
      </c>
      <c r="I418" s="35">
        <f t="shared" si="94"/>
        <v>1.0127818805561206</v>
      </c>
      <c r="J418" s="35">
        <f t="shared" si="95"/>
        <v>0.99728724315910844</v>
      </c>
      <c r="K418" s="35">
        <f t="shared" si="96"/>
        <v>0.98055814270633557</v>
      </c>
      <c r="L418" s="35">
        <f t="shared" si="97"/>
        <v>0.96282183491339879</v>
      </c>
      <c r="M418" s="35">
        <f t="shared" si="98"/>
        <v>0.94429596202922594</v>
      </c>
      <c r="N418" s="35">
        <f t="shared" si="99"/>
        <v>0.92518387122033496</v>
      </c>
    </row>
    <row r="419" spans="1:14">
      <c r="A419" s="34">
        <f t="shared" si="86"/>
        <v>434.14150230516947</v>
      </c>
      <c r="B419" s="35">
        <f t="shared" si="87"/>
        <v>2726408.6344764642</v>
      </c>
      <c r="C419" s="36">
        <f t="shared" si="88"/>
        <v>1.0667804311331179</v>
      </c>
      <c r="D419" s="35">
        <f t="shared" si="89"/>
        <v>1.0631696503691792</v>
      </c>
      <c r="E419" s="35">
        <f t="shared" si="90"/>
        <v>1.0572323110191622</v>
      </c>
      <c r="F419" s="35">
        <f t="shared" si="91"/>
        <v>1.0490846991083917</v>
      </c>
      <c r="G419" s="35">
        <f t="shared" si="92"/>
        <v>1.0388808081123546</v>
      </c>
      <c r="H419" s="35">
        <f t="shared" si="93"/>
        <v>1.026804626196832</v>
      </c>
      <c r="I419" s="35">
        <f t="shared" si="94"/>
        <v>1.0130615782914756</v>
      </c>
      <c r="J419" s="35">
        <f t="shared" si="95"/>
        <v>0.99786983726461409</v>
      </c>
      <c r="K419" s="35">
        <f t="shared" si="96"/>
        <v>0.98145212734341714</v>
      </c>
      <c r="L419" s="35">
        <f t="shared" si="97"/>
        <v>0.96402849323404272</v>
      </c>
      <c r="M419" s="35">
        <f t="shared" si="98"/>
        <v>0.94581033393705982</v>
      </c>
      <c r="N419" s="35">
        <f t="shared" si="99"/>
        <v>0.92699583113635697</v>
      </c>
    </row>
    <row r="420" spans="1:14">
      <c r="A420" s="34">
        <f t="shared" si="86"/>
        <v>435.14230182747991</v>
      </c>
      <c r="B420" s="35">
        <f t="shared" si="87"/>
        <v>2732693.6554765739</v>
      </c>
      <c r="C420" s="36">
        <f t="shared" si="88"/>
        <v>1.0658772119387034</v>
      </c>
      <c r="D420" s="35">
        <f t="shared" si="89"/>
        <v>1.0623509031402107</v>
      </c>
      <c r="E420" s="35">
        <f t="shared" si="90"/>
        <v>1.0565507052646967</v>
      </c>
      <c r="F420" s="35">
        <f t="shared" si="91"/>
        <v>1.0485877450628109</v>
      </c>
      <c r="G420" s="35">
        <f t="shared" si="92"/>
        <v>1.0386093660888605</v>
      </c>
      <c r="H420" s="35">
        <f t="shared" si="93"/>
        <v>1.0267918961543383</v>
      </c>
      <c r="I420" s="35">
        <f t="shared" si="94"/>
        <v>1.0133325954046826</v>
      </c>
      <c r="J420" s="35">
        <f t="shared" si="95"/>
        <v>0.9984414463588529</v>
      </c>
      <c r="K420" s="35">
        <f t="shared" si="96"/>
        <v>0.98233336793934933</v>
      </c>
      <c r="L420" s="35">
        <f t="shared" si="97"/>
        <v>0.96522130154020158</v>
      </c>
      <c r="M420" s="35">
        <f t="shared" si="98"/>
        <v>0.94731045868707897</v>
      </c>
      <c r="N420" s="35">
        <f t="shared" si="99"/>
        <v>0.92879386417164256</v>
      </c>
    </row>
    <row r="421" spans="1:14">
      <c r="A421" s="34">
        <f t="shared" si="86"/>
        <v>436.1454084309575</v>
      </c>
      <c r="B421" s="35">
        <f t="shared" si="87"/>
        <v>2738993.1649464131</v>
      </c>
      <c r="C421" s="36">
        <f t="shared" si="88"/>
        <v>1.0649794504636909</v>
      </c>
      <c r="D421" s="35">
        <f t="shared" si="89"/>
        <v>1.0615363460293952</v>
      </c>
      <c r="E421" s="35">
        <f t="shared" si="90"/>
        <v>1.0558713109534754</v>
      </c>
      <c r="F421" s="35">
        <f t="shared" si="91"/>
        <v>1.0480904958595285</v>
      </c>
      <c r="G421" s="35">
        <f t="shared" si="92"/>
        <v>1.0383348185219847</v>
      </c>
      <c r="H421" s="35">
        <f t="shared" si="93"/>
        <v>1.0267731863401361</v>
      </c>
      <c r="I421" s="35">
        <f t="shared" si="94"/>
        <v>1.013594926111816</v>
      </c>
      <c r="J421" s="35">
        <f t="shared" si="95"/>
        <v>0.9990020327855943</v>
      </c>
      <c r="K421" s="35">
        <f t="shared" si="96"/>
        <v>0.98320178012904791</v>
      </c>
      <c r="L421" s="35">
        <f t="shared" si="97"/>
        <v>0.96640011660107783</v>
      </c>
      <c r="M421" s="35">
        <f t="shared" si="98"/>
        <v>0.9487961260069816</v>
      </c>
      <c r="N421" s="35">
        <f t="shared" si="99"/>
        <v>0.93057768950019382</v>
      </c>
    </row>
    <row r="422" spans="1:14">
      <c r="A422" s="34">
        <f t="shared" si="86"/>
        <v>437.15082743397363</v>
      </c>
      <c r="B422" s="35">
        <f t="shared" si="87"/>
        <v>2745307.1962853544</v>
      </c>
      <c r="C422" s="36">
        <f t="shared" si="88"/>
        <v>1.0640871051528809</v>
      </c>
      <c r="D422" s="35">
        <f t="shared" si="89"/>
        <v>1.0607259496470482</v>
      </c>
      <c r="E422" s="35">
        <f t="shared" si="90"/>
        <v>1.0551941150679487</v>
      </c>
      <c r="F422" s="35">
        <f t="shared" si="91"/>
        <v>1.0475929540929116</v>
      </c>
      <c r="G422" s="35">
        <f t="shared" si="92"/>
        <v>1.0380571774424445</v>
      </c>
      <c r="H422" s="35">
        <f t="shared" si="93"/>
        <v>1.0267485072429867</v>
      </c>
      <c r="I422" s="35">
        <f t="shared" si="94"/>
        <v>1.0138485650483107</v>
      </c>
      <c r="J422" s="35">
        <f t="shared" si="95"/>
        <v>0.99955155965304188</v>
      </c>
      <c r="K422" s="35">
        <f t="shared" si="96"/>
        <v>0.9840572805264991</v>
      </c>
      <c r="L422" s="35">
        <f t="shared" si="97"/>
        <v>0.96756479609368784</v>
      </c>
      <c r="M422" s="35">
        <f t="shared" si="98"/>
        <v>0.95026712604515229</v>
      </c>
      <c r="N422" s="35">
        <f t="shared" si="99"/>
        <v>0.93234702573236361</v>
      </c>
    </row>
    <row r="423" spans="1:14">
      <c r="A423" s="34">
        <f t="shared" si="86"/>
        <v>438.15856416715974</v>
      </c>
      <c r="B423" s="35">
        <f t="shared" si="87"/>
        <v>2751635.782969763</v>
      </c>
      <c r="C423" s="36">
        <f t="shared" si="88"/>
        <v>1.063200134838225</v>
      </c>
      <c r="D423" s="35">
        <f t="shared" si="89"/>
        <v>1.0599196848139105</v>
      </c>
      <c r="E423" s="35">
        <f t="shared" si="90"/>
        <v>1.0545191045976969</v>
      </c>
      <c r="F423" s="35">
        <f t="shared" si="91"/>
        <v>1.0470951222337626</v>
      </c>
      <c r="G423" s="35">
        <f t="shared" si="92"/>
        <v>1.037776454777553</v>
      </c>
      <c r="H423" s="35">
        <f t="shared" si="93"/>
        <v>1.0267178694440642</v>
      </c>
      <c r="I423" s="35">
        <f t="shared" si="94"/>
        <v>1.0140935072695818</v>
      </c>
      <c r="J423" s="35">
        <f t="shared" si="95"/>
        <v>1.0000899908416256</v>
      </c>
      <c r="K423" s="35">
        <f t="shared" si="96"/>
        <v>0.98489978674744361</v>
      </c>
      <c r="L423" s="35">
        <f t="shared" si="97"/>
        <v>0.96871519864762901</v>
      </c>
      <c r="M423" s="35">
        <f t="shared" si="98"/>
        <v>0.95172324944146924</v>
      </c>
      <c r="N423" s="35">
        <f t="shared" si="99"/>
        <v>0.93410159101017409</v>
      </c>
    </row>
    <row r="424" spans="1:14">
      <c r="A424" s="34">
        <f t="shared" si="86"/>
        <v>439.16862397343567</v>
      </c>
      <c r="B424" s="35">
        <f t="shared" si="87"/>
        <v>2757978.9585531759</v>
      </c>
      <c r="C424" s="36">
        <f t="shared" si="88"/>
        <v>1.0623184987343341</v>
      </c>
      <c r="D424" s="35">
        <f t="shared" si="89"/>
        <v>1.0591175225593694</v>
      </c>
      <c r="E424" s="35">
        <f t="shared" si="90"/>
        <v>1.0538462665402351</v>
      </c>
      <c r="F424" s="35">
        <f t="shared" si="91"/>
        <v>1.0465970026310227</v>
      </c>
      <c r="G424" s="35">
        <f t="shared" si="92"/>
        <v>1.0374926623518907</v>
      </c>
      <c r="H424" s="35">
        <f t="shared" si="93"/>
        <v>1.0266812836162591</v>
      </c>
      <c r="I424" s="35">
        <f t="shared" si="94"/>
        <v>1.0143297482515876</v>
      </c>
      <c r="J424" s="35">
        <f t="shared" si="95"/>
        <v>1.0006172910116553</v>
      </c>
      <c r="K424" s="35">
        <f t="shared" si="96"/>
        <v>0.9857292174319251</v>
      </c>
      <c r="L424" s="35">
        <f t="shared" si="97"/>
        <v>0.96985118388998037</v>
      </c>
      <c r="M424" s="35">
        <f t="shared" si="98"/>
        <v>0.95316428739895531</v>
      </c>
      <c r="N424" s="35">
        <f t="shared" si="99"/>
        <v>0.93584110310474644</v>
      </c>
    </row>
    <row r="425" spans="1:14">
      <c r="A425" s="34">
        <f t="shared" si="86"/>
        <v>440.181012208038</v>
      </c>
      <c r="B425" s="35">
        <f t="shared" si="87"/>
        <v>2764336.7566664787</v>
      </c>
      <c r="C425" s="36">
        <f t="shared" si="88"/>
        <v>1.0614421564340484</v>
      </c>
      <c r="D425" s="35">
        <f t="shared" si="89"/>
        <v>1.0583194341196975</v>
      </c>
      <c r="E425" s="35">
        <f t="shared" si="90"/>
        <v>1.0531755879017974</v>
      </c>
      <c r="F425" s="35">
        <f t="shared" si="91"/>
        <v>1.0460985975134556</v>
      </c>
      <c r="G425" s="35">
        <f t="shared" si="92"/>
        <v>1.0372058118879892</v>
      </c>
      <c r="H425" s="35">
        <f t="shared" si="93"/>
        <v>1.0266387605234806</v>
      </c>
      <c r="I425" s="35">
        <f t="shared" si="94"/>
        <v>1.0145572838913319</v>
      </c>
      <c r="J425" s="35">
        <f t="shared" si="95"/>
        <v>1.0011334256108257</v>
      </c>
      <c r="K425" s="35">
        <f t="shared" si="96"/>
        <v>0.98654549226668531</v>
      </c>
      <c r="L425" s="35">
        <f t="shared" si="97"/>
        <v>0.97097261249030786</v>
      </c>
      <c r="M425" s="35">
        <f t="shared" si="98"/>
        <v>0.95459003175623802</v>
      </c>
      <c r="N425" s="35">
        <f t="shared" si="99"/>
        <v>0.93756527951580804</v>
      </c>
    </row>
    <row r="426" spans="1:14">
      <c r="A426" s="34">
        <f t="shared" si="86"/>
        <v>441.19573423854837</v>
      </c>
      <c r="B426" s="35">
        <f t="shared" si="87"/>
        <v>2770709.2110180836</v>
      </c>
      <c r="C426" s="36">
        <f t="shared" si="88"/>
        <v>1.0605710679040661</v>
      </c>
      <c r="D426" s="35">
        <f t="shared" si="89"/>
        <v>1.0575253909363032</v>
      </c>
      <c r="E426" s="35">
        <f t="shared" si="90"/>
        <v>1.0525070556981002</v>
      </c>
      <c r="F426" s="35">
        <f t="shared" si="91"/>
        <v>1.0455999089913137</v>
      </c>
      <c r="G426" s="35">
        <f t="shared" si="92"/>
        <v>1.0369159150070111</v>
      </c>
      <c r="H426" s="35">
        <f t="shared" si="93"/>
        <v>1.0265903110199657</v>
      </c>
      <c r="I426" s="35">
        <f t="shared" si="94"/>
        <v>1.0147761105073139</v>
      </c>
      <c r="J426" s="35">
        <f t="shared" si="95"/>
        <v>1.0016383608815744</v>
      </c>
      <c r="K426" s="35">
        <f t="shared" si="96"/>
        <v>0.98734853200739892</v>
      </c>
      <c r="L426" s="35">
        <f t="shared" si="97"/>
        <v>0.97207934620575209</v>
      </c>
      <c r="M426" s="35">
        <f t="shared" si="98"/>
        <v>0.95600027506077812</v>
      </c>
      <c r="N426" s="35">
        <f t="shared" si="99"/>
        <v>0.93927383757323935</v>
      </c>
    </row>
    <row r="427" spans="1:14">
      <c r="A427" s="34">
        <f t="shared" si="86"/>
        <v>442.21279544492194</v>
      </c>
      <c r="B427" s="35">
        <f t="shared" si="87"/>
        <v>2777096.3553941096</v>
      </c>
      <c r="C427" s="36">
        <f t="shared" si="88"/>
        <v>1.0597051934806367</v>
      </c>
      <c r="D427" s="35">
        <f t="shared" si="89"/>
        <v>1.056735364653997</v>
      </c>
      <c r="E427" s="35">
        <f t="shared" si="90"/>
        <v>1.0518406569550882</v>
      </c>
      <c r="F427" s="35">
        <f t="shared" si="91"/>
        <v>1.0451009390579882</v>
      </c>
      <c r="G427" s="35">
        <f t="shared" si="92"/>
        <v>1.036622983229442</v>
      </c>
      <c r="H427" s="35">
        <f t="shared" si="93"/>
        <v>1.0265359460495858</v>
      </c>
      <c r="I427" s="35">
        <f t="shared" si="94"/>
        <v>1.0149862248399202</v>
      </c>
      <c r="J427" s="35">
        <f t="shared" si="95"/>
        <v>1.0021320638682898</v>
      </c>
      <c r="K427" s="35">
        <f t="shared" si="96"/>
        <v>0.98813825850073922</v>
      </c>
      <c r="L427" s="35">
        <f t="shared" si="97"/>
        <v>0.97317124792617449</v>
      </c>
      <c r="M427" s="35">
        <f t="shared" si="98"/>
        <v>0.95739481064283871</v>
      </c>
      <c r="N427" s="35">
        <f t="shared" si="99"/>
        <v>0.94096649454062153</v>
      </c>
    </row>
    <row r="428" spans="1:14">
      <c r="A428" s="34">
        <f t="shared" si="86"/>
        <v>443.23220121951601</v>
      </c>
      <c r="B428" s="35">
        <f t="shared" si="87"/>
        <v>2783498.2236585608</v>
      </c>
      <c r="C428" s="36">
        <f t="shared" si="88"/>
        <v>1.0588444938653079</v>
      </c>
      <c r="D428" s="35">
        <f t="shared" si="89"/>
        <v>1.0559493271192693</v>
      </c>
      <c r="E428" s="35">
        <f t="shared" si="90"/>
        <v>1.0511763787096555</v>
      </c>
      <c r="F428" s="35">
        <f t="shared" si="91"/>
        <v>1.0446016895916359</v>
      </c>
      <c r="G428" s="35">
        <f t="shared" si="92"/>
        <v>1.0363270279757797</v>
      </c>
      <c r="H428" s="35">
        <f t="shared" si="93"/>
        <v>1.0264756766451604</v>
      </c>
      <c r="I428" s="35">
        <f t="shared" si="94"/>
        <v>1.0151876240517568</v>
      </c>
      <c r="J428" s="35">
        <f t="shared" si="95"/>
        <v>1.002614502424364</v>
      </c>
      <c r="K428" s="35">
        <f t="shared" si="96"/>
        <v>0.98891459470625409</v>
      </c>
      <c r="L428" s="35">
        <f t="shared" si="97"/>
        <v>0.9742481817193307</v>
      </c>
      <c r="M428" s="35">
        <f t="shared" si="98"/>
        <v>0.95877343269013615</v>
      </c>
      <c r="N428" s="35">
        <f t="shared" si="99"/>
        <v>0.94264296772073719</v>
      </c>
    </row>
    <row r="429" spans="1:14">
      <c r="A429" s="34">
        <f t="shared" si="86"/>
        <v>444.25395696711848</v>
      </c>
      <c r="B429" s="35">
        <f t="shared" si="87"/>
        <v>2789914.8497535042</v>
      </c>
      <c r="C429" s="36">
        <f t="shared" si="88"/>
        <v>1.0579889301207324</v>
      </c>
      <c r="D429" s="35">
        <f t="shared" si="89"/>
        <v>1.0551672503785821</v>
      </c>
      <c r="E429" s="35">
        <f t="shared" si="90"/>
        <v>1.0505142080103533</v>
      </c>
      <c r="F429" s="35">
        <f t="shared" si="91"/>
        <v>1.0441021623567917</v>
      </c>
      <c r="G429" s="35">
        <f t="shared" si="92"/>
        <v>1.0360280605672296</v>
      </c>
      <c r="H429" s="35">
        <f t="shared" si="93"/>
        <v>1.0264095139277696</v>
      </c>
      <c r="I429" s="35">
        <f t="shared" si="94"/>
        <v>1.0153803057279283</v>
      </c>
      <c r="J429" s="35">
        <f t="shared" si="95"/>
        <v>1.0030856452190859</v>
      </c>
      <c r="K429" s="35">
        <f t="shared" si="96"/>
        <v>0.98967746471804885</v>
      </c>
      <c r="L429" s="35">
        <f t="shared" si="97"/>
        <v>0.97531001287605112</v>
      </c>
      <c r="M429" s="35">
        <f t="shared" si="98"/>
        <v>0.96013593632314997</v>
      </c>
      <c r="N429" s="35">
        <f t="shared" si="99"/>
        <v>0.94430297456297696</v>
      </c>
    </row>
    <row r="430" spans="1:14">
      <c r="A430" s="34">
        <f t="shared" si="86"/>
        <v>445.27806810497668</v>
      </c>
      <c r="B430" s="35">
        <f t="shared" si="87"/>
        <v>2796346.2676992537</v>
      </c>
      <c r="C430" s="36">
        <f t="shared" si="88"/>
        <v>1.05713846366653</v>
      </c>
      <c r="D430" s="35">
        <f t="shared" si="89"/>
        <v>1.0543891066766744</v>
      </c>
      <c r="E430" s="35">
        <f t="shared" si="90"/>
        <v>1.0498541319180734</v>
      </c>
      <c r="F430" s="35">
        <f t="shared" si="91"/>
        <v>1.0436023590059609</v>
      </c>
      <c r="G430" s="35">
        <f t="shared" si="92"/>
        <v>1.0357260922264033</v>
      </c>
      <c r="H430" s="35">
        <f t="shared" si="93"/>
        <v>1.0263374691060716</v>
      </c>
      <c r="I430" s="35">
        <f t="shared" si="94"/>
        <v>1.0155642678762531</v>
      </c>
      <c r="J430" s="35">
        <f t="shared" si="95"/>
        <v>1.0035454617443778</v>
      </c>
      <c r="K430" s="35">
        <f t="shared" si="96"/>
        <v>0.99042679378626175</v>
      </c>
      <c r="L430" s="35">
        <f t="shared" si="97"/>
        <v>0.9763566079553998</v>
      </c>
      <c r="M430" s="35">
        <f t="shared" si="98"/>
        <v>0.9614821176710362</v>
      </c>
      <c r="N430" s="35">
        <f t="shared" si="99"/>
        <v>0.9459462327726047</v>
      </c>
    </row>
    <row r="431" spans="1:14">
      <c r="A431" s="34">
        <f t="shared" si="86"/>
        <v>446.30454006282588</v>
      </c>
      <c r="B431" s="35">
        <f t="shared" si="87"/>
        <v>2802792.5115945465</v>
      </c>
      <c r="C431" s="36">
        <f t="shared" si="88"/>
        <v>1.05629305627521</v>
      </c>
      <c r="D431" s="35">
        <f t="shared" si="89"/>
        <v>1.0536148684548834</v>
      </c>
      <c r="E431" s="35">
        <f t="shared" si="90"/>
        <v>1.0491961375067169</v>
      </c>
      <c r="F431" s="35">
        <f t="shared" si="91"/>
        <v>1.0431022810811965</v>
      </c>
      <c r="G431" s="35">
        <f t="shared" si="92"/>
        <v>1.0354211340780206</v>
      </c>
      <c r="H431" s="35">
        <f t="shared" si="93"/>
        <v>1.0262595534756211</v>
      </c>
      <c r="I431" s="35">
        <f t="shared" si="94"/>
        <v>1.0157395089274308</v>
      </c>
      <c r="J431" s="35">
        <f t="shared" si="95"/>
        <v>1.0039939223213665</v>
      </c>
      <c r="K431" s="35">
        <f t="shared" si="96"/>
        <v>0.99116250833832187</v>
      </c>
      <c r="L431" s="35">
        <f t="shared" si="97"/>
        <v>0.97738783482978586</v>
      </c>
      <c r="M431" s="35">
        <f t="shared" si="98"/>
        <v>0.96281177394810324</v>
      </c>
      <c r="N431" s="35">
        <f t="shared" si="99"/>
        <v>0.94757246042182164</v>
      </c>
    </row>
    <row r="432" spans="1:14">
      <c r="A432" s="34">
        <f t="shared" si="86"/>
        <v>447.3333782829182</v>
      </c>
      <c r="B432" s="35">
        <f t="shared" si="87"/>
        <v>2809253.6156167262</v>
      </c>
      <c r="C432" s="36">
        <f t="shared" si="88"/>
        <v>1.0554526700681421</v>
      </c>
      <c r="D432" s="35">
        <f t="shared" si="89"/>
        <v>1.0528445083494729</v>
      </c>
      <c r="E432" s="35">
        <f t="shared" si="90"/>
        <v>1.0485402118638438</v>
      </c>
      <c r="F432" s="35">
        <f t="shared" si="91"/>
        <v>1.0426019300156559</v>
      </c>
      <c r="G432" s="35">
        <f t="shared" si="92"/>
        <v>1.035113197149613</v>
      </c>
      <c r="H432" s="35">
        <f t="shared" si="93"/>
        <v>1.026175778418192</v>
      </c>
      <c r="I432" s="35">
        <f t="shared" si="94"/>
        <v>1.0159060277351428</v>
      </c>
      <c r="J432" s="35">
        <f t="shared" si="95"/>
        <v>1.0044309981067892</v>
      </c>
      <c r="K432" s="35">
        <f t="shared" si="96"/>
        <v>0.99188453599997395</v>
      </c>
      <c r="L432" s="35">
        <f t="shared" si="97"/>
        <v>0.97840356272999596</v>
      </c>
      <c r="M432" s="35">
        <f t="shared" si="98"/>
        <v>0.96412470353080582</v>
      </c>
      <c r="N432" s="35">
        <f t="shared" si="99"/>
        <v>0.94918137606257424</v>
      </c>
    </row>
    <row r="433" spans="1:14">
      <c r="A433" s="34">
        <f t="shared" si="86"/>
        <v>448.36458822005147</v>
      </c>
      <c r="B433" s="35">
        <f t="shared" si="87"/>
        <v>2815729.6140219234</v>
      </c>
      <c r="C433" s="36">
        <f t="shared" si="88"/>
        <v>1.0546172675115884</v>
      </c>
      <c r="D433" s="35">
        <f t="shared" si="89"/>
        <v>1.0520779991899822</v>
      </c>
      <c r="E433" s="35">
        <f t="shared" si="90"/>
        <v>1.0478863420913036</v>
      </c>
      <c r="F433" s="35">
        <f t="shared" si="91"/>
        <v>1.0421013071351422</v>
      </c>
      <c r="G433" s="35">
        <f t="shared" si="92"/>
        <v>1.0348022923722335</v>
      </c>
      <c r="H433" s="35">
        <f t="shared" si="93"/>
        <v>1.0260861554011005</v>
      </c>
      <c r="I433" s="35">
        <f t="shared" si="94"/>
        <v>1.0160638235761013</v>
      </c>
      <c r="J433" s="35">
        <f t="shared" si="95"/>
        <v>1.0048566610992311</v>
      </c>
      <c r="K433" s="35">
        <f t="shared" si="96"/>
        <v>0.992592805616065</v>
      </c>
      <c r="L433" s="35">
        <f t="shared" si="97"/>
        <v>0.97940366229012876</v>
      </c>
      <c r="M433" s="35">
        <f t="shared" si="98"/>
        <v>0.96542070603520713</v>
      </c>
      <c r="N433" s="35">
        <f t="shared" si="99"/>
        <v>0.95077269884104343</v>
      </c>
    </row>
    <row r="434" spans="1:14">
      <c r="A434" s="34">
        <f t="shared" si="86"/>
        <v>449.39817534159812</v>
      </c>
      <c r="B434" s="35">
        <f t="shared" si="87"/>
        <v>2822220.5411452362</v>
      </c>
      <c r="C434" s="36">
        <f t="shared" si="88"/>
        <v>1.0537868114127822</v>
      </c>
      <c r="D434" s="35">
        <f t="shared" si="89"/>
        <v>1.0513153139975844</v>
      </c>
      <c r="E434" s="35">
        <f t="shared" si="90"/>
        <v>1.0472345153058504</v>
      </c>
      <c r="F434" s="35">
        <f t="shared" si="91"/>
        <v>1.0416004136596264</v>
      </c>
      <c r="G434" s="35">
        <f t="shared" si="92"/>
        <v>1.0344884305811644</v>
      </c>
      <c r="H434" s="35">
        <f t="shared" si="93"/>
        <v>1.0259906959765317</v>
      </c>
      <c r="I434" s="35">
        <f t="shared" si="94"/>
        <v>1.016212896150039</v>
      </c>
      <c r="J434" s="35">
        <f t="shared" si="95"/>
        <v>1.0052708841451905</v>
      </c>
      <c r="K434" s="35">
        <f t="shared" si="96"/>
        <v>0.99328724727107442</v>
      </c>
      <c r="L434" s="35">
        <f t="shared" si="97"/>
        <v>0.98038800559239514</v>
      </c>
      <c r="M434" s="35">
        <f t="shared" si="98"/>
        <v>0.96669958239486076</v>
      </c>
      <c r="N434" s="35">
        <f t="shared" si="99"/>
        <v>0.95234614861375122</v>
      </c>
    </row>
    <row r="435" spans="1:14">
      <c r="A435" s="34">
        <f t="shared" si="86"/>
        <v>450.43414512753418</v>
      </c>
      <c r="B435" s="35">
        <f t="shared" si="87"/>
        <v>2828726.4314009147</v>
      </c>
      <c r="C435" s="36">
        <f t="shared" si="88"/>
        <v>1.0529612649160651</v>
      </c>
      <c r="D435" s="35">
        <f t="shared" si="89"/>
        <v>1.0505564259834568</v>
      </c>
      <c r="E435" s="35">
        <f t="shared" si="90"/>
        <v>1.0465847186397399</v>
      </c>
      <c r="F435" s="35">
        <f t="shared" si="91"/>
        <v>1.0410992507047547</v>
      </c>
      <c r="G435" s="35">
        <f t="shared" si="92"/>
        <v>1.0341716225166326</v>
      </c>
      <c r="H435" s="35">
        <f t="shared" si="93"/>
        <v>1.0258894117808703</v>
      </c>
      <c r="I435" s="35">
        <f t="shared" si="94"/>
        <v>1.01635324557964</v>
      </c>
      <c r="J435" s="35">
        <f t="shared" si="95"/>
        <v>1.0056736409449718</v>
      </c>
      <c r="K435" s="35">
        <f t="shared" si="96"/>
        <v>0.99396779230938426</v>
      </c>
      <c r="L435" s="35">
        <f t="shared" si="97"/>
        <v>0.9813564662117612</v>
      </c>
      <c r="M435" s="35">
        <f t="shared" si="98"/>
        <v>0.96796113493906311</v>
      </c>
      <c r="N435" s="35">
        <f t="shared" si="99"/>
        <v>0.95390144606521399</v>
      </c>
    </row>
    <row r="436" spans="1:14">
      <c r="A436" s="34">
        <f t="shared" si="86"/>
        <v>451.47250307046835</v>
      </c>
      <c r="B436" s="35">
        <f t="shared" si="87"/>
        <v>2835247.3192825411</v>
      </c>
      <c r="C436" s="36">
        <f t="shared" si="88"/>
        <v>1.052140591499072</v>
      </c>
      <c r="D436" s="35">
        <f t="shared" si="89"/>
        <v>1.0498013085471676</v>
      </c>
      <c r="E436" s="35">
        <f t="shared" si="90"/>
        <v>1.04593693924131</v>
      </c>
      <c r="F436" s="35">
        <f t="shared" si="91"/>
        <v>1.0405978192833376</v>
      </c>
      <c r="G436" s="35">
        <f t="shared" si="92"/>
        <v>1.0338518788245235</v>
      </c>
      <c r="H436" s="35">
        <f t="shared" si="93"/>
        <v>1.025782314534029</v>
      </c>
      <c r="I436" s="35">
        <f t="shared" si="94"/>
        <v>1.0164848724104165</v>
      </c>
      <c r="J436" s="35">
        <f t="shared" si="95"/>
        <v>1.0060649060584004</v>
      </c>
      <c r="K436" s="35">
        <f t="shared" si="96"/>
        <v>0.99463437335527083</v>
      </c>
      <c r="L436" s="35">
        <f t="shared" si="97"/>
        <v>0.98230891926040442</v>
      </c>
      <c r="M436" s="35">
        <f t="shared" si="98"/>
        <v>0.96920516747142427</v>
      </c>
      <c r="N436" s="35">
        <f t="shared" si="99"/>
        <v>0.95543831282707414</v>
      </c>
    </row>
    <row r="437" spans="1:14">
      <c r="A437" s="34">
        <f t="shared" si="86"/>
        <v>452.51325467567102</v>
      </c>
      <c r="B437" s="35">
        <f t="shared" si="87"/>
        <v>2841783.239363214</v>
      </c>
      <c r="C437" s="36">
        <f t="shared" si="88"/>
        <v>1.0513247549689684</v>
      </c>
      <c r="D437" s="35">
        <f t="shared" si="89"/>
        <v>1.049049935275074</v>
      </c>
      <c r="E437" s="35">
        <f t="shared" si="90"/>
        <v>1.0452911642755454</v>
      </c>
      <c r="F437" s="35">
        <f t="shared" si="91"/>
        <v>1.0400961203068213</v>
      </c>
      <c r="G437" s="35">
        <f t="shared" si="92"/>
        <v>1.0335292100570994</v>
      </c>
      <c r="H437" s="35">
        <f t="shared" si="93"/>
        <v>1.0256694160387871</v>
      </c>
      <c r="I437" s="35">
        <f t="shared" si="94"/>
        <v>1.0166077776105245</v>
      </c>
      <c r="J437" s="35">
        <f t="shared" si="95"/>
        <v>1.0064446549103603</v>
      </c>
      <c r="K437" s="35">
        <f t="shared" si="96"/>
        <v>0.99528692433261068</v>
      </c>
      <c r="L437" s="35">
        <f t="shared" si="97"/>
        <v>0.98324524143195513</v>
      </c>
      <c r="M437" s="35">
        <f t="shared" si="98"/>
        <v>0.97043148534870494</v>
      </c>
      <c r="N437" s="35">
        <f t="shared" si="99"/>
        <v>0.95695647159862984</v>
      </c>
    </row>
    <row r="438" spans="1:14">
      <c r="A438" s="34">
        <f t="shared" si="86"/>
        <v>453.55640546110368</v>
      </c>
      <c r="B438" s="35">
        <f t="shared" si="87"/>
        <v>2848334.226295731</v>
      </c>
      <c r="C438" s="36">
        <f t="shared" si="88"/>
        <v>1.0505137194587397</v>
      </c>
      <c r="D438" s="35">
        <f t="shared" si="89"/>
        <v>1.048302279938734</v>
      </c>
      <c r="E438" s="35">
        <f t="shared" si="90"/>
        <v>1.0446473809246262</v>
      </c>
      <c r="F438" s="35">
        <f t="shared" si="91"/>
        <v>1.0395941545867455</v>
      </c>
      <c r="G438" s="35">
        <f t="shared" si="92"/>
        <v>1.0332036266737215</v>
      </c>
      <c r="H438" s="35">
        <f t="shared" si="93"/>
        <v>1.0255507281801244</v>
      </c>
      <c r="I438" s="35">
        <f t="shared" si="94"/>
        <v>1.0167219625705264</v>
      </c>
      <c r="J438" s="35">
        <f t="shared" si="95"/>
        <v>1.0068128637961493</v>
      </c>
      <c r="K438" s="35">
        <f t="shared" si="96"/>
        <v>0.9959253804842918</v>
      </c>
      <c r="L438" s="35">
        <f t="shared" si="97"/>
        <v>0.98416531104549265</v>
      </c>
      <c r="M438" s="35">
        <f t="shared" si="98"/>
        <v>0.97163989555986641</v>
      </c>
      <c r="N438" s="35">
        <f t="shared" si="99"/>
        <v>0.95845564626869229</v>
      </c>
    </row>
    <row r="439" spans="1:14">
      <c r="A439" s="34">
        <f t="shared" si="86"/>
        <v>454.60196095744789</v>
      </c>
      <c r="B439" s="35">
        <f t="shared" si="87"/>
        <v>2854900.3148127729</v>
      </c>
      <c r="C439" s="36">
        <f t="shared" si="88"/>
        <v>1.0497074494235241</v>
      </c>
      <c r="D439" s="35">
        <f t="shared" si="89"/>
        <v>1.0475583164933284</v>
      </c>
      <c r="E439" s="35">
        <f t="shared" si="90"/>
        <v>1.0440055763884586</v>
      </c>
      <c r="F439" s="35">
        <f t="shared" si="91"/>
        <v>1.0390919228361808</v>
      </c>
      <c r="G439" s="35">
        <f t="shared" si="92"/>
        <v>1.0328751390415678</v>
      </c>
      <c r="H439" s="35">
        <f t="shared" si="93"/>
        <v>1.0254262629245594</v>
      </c>
      <c r="I439" s="35">
        <f t="shared" si="94"/>
        <v>1.0168274291030903</v>
      </c>
      <c r="J439" s="35">
        <f t="shared" si="95"/>
        <v>1.0071695098866493</v>
      </c>
      <c r="K439" s="35">
        <f t="shared" si="96"/>
        <v>0.99654967839131026</v>
      </c>
      <c r="L439" s="35">
        <f t="shared" si="97"/>
        <v>0.98506900808926867</v>
      </c>
      <c r="M439" s="35">
        <f t="shared" si="98"/>
        <v>0.97283020680527299</v>
      </c>
      <c r="N439" s="35">
        <f t="shared" si="99"/>
        <v>0.95993556203867514</v>
      </c>
    </row>
    <row r="440" spans="1:14">
      <c r="A440" s="34">
        <f t="shared" si="86"/>
        <v>455.64992670813484</v>
      </c>
      <c r="B440" s="35">
        <f t="shared" si="87"/>
        <v>2861481.5397270867</v>
      </c>
      <c r="C440" s="36">
        <f t="shared" si="88"/>
        <v>1.0489059096370037</v>
      </c>
      <c r="D440" s="35">
        <f t="shared" si="89"/>
        <v>1.0468180190761014</v>
      </c>
      <c r="E440" s="35">
        <f t="shared" si="90"/>
        <v>1.0433657378851962</v>
      </c>
      <c r="F440" s="35">
        <f t="shared" si="91"/>
        <v>1.0385894256711543</v>
      </c>
      <c r="G440" s="35">
        <f t="shared" si="92"/>
        <v>1.0325437574363621</v>
      </c>
      <c r="H440" s="35">
        <f t="shared" si="93"/>
        <v>1.0252960323194951</v>
      </c>
      <c r="I440" s="35">
        <f t="shared" si="94"/>
        <v>1.0169241794426398</v>
      </c>
      <c r="J440" s="35">
        <f t="shared" si="95"/>
        <v>1.0075145712333158</v>
      </c>
      <c r="K440" s="35">
        <f t="shared" si="96"/>
        <v>0.99715975599155515</v>
      </c>
      <c r="L440" s="35">
        <f t="shared" si="97"/>
        <v>0.98595621426413194</v>
      </c>
      <c r="M440" s="35">
        <f t="shared" si="98"/>
        <v>0.97400222957600324</v>
      </c>
      <c r="N440" s="35">
        <f t="shared" si="99"/>
        <v>0.9613959455468486</v>
      </c>
    </row>
    <row r="441" spans="1:14">
      <c r="A441" s="34">
        <f t="shared" si="86"/>
        <v>456.7003082693746</v>
      </c>
      <c r="B441" s="35">
        <f t="shared" si="87"/>
        <v>2868077.9359316723</v>
      </c>
      <c r="C441" s="36">
        <f t="shared" si="88"/>
        <v>1.0481090651878322</v>
      </c>
      <c r="D441" s="35">
        <f t="shared" si="89"/>
        <v>1.0460813620048075</v>
      </c>
      <c r="E441" s="35">
        <f t="shared" si="90"/>
        <v>1.0427278526517403</v>
      </c>
      <c r="F441" s="35">
        <f t="shared" si="91"/>
        <v>1.0380866636120545</v>
      </c>
      <c r="G441" s="35">
        <f t="shared" si="92"/>
        <v>1.0322094920430964</v>
      </c>
      <c r="H441" s="35">
        <f t="shared" si="93"/>
        <v>1.02516004849256</v>
      </c>
      <c r="I441" s="35">
        <f t="shared" si="94"/>
        <v>1.0170122162449391</v>
      </c>
      <c r="J441" s="35">
        <f t="shared" si="95"/>
        <v>1.0078480267729724</v>
      </c>
      <c r="K441" s="35">
        <f t="shared" si="96"/>
        <v>0.99775555259825788</v>
      </c>
      <c r="L441" s="35">
        <f t="shared" si="97"/>
        <v>0.98682681302662001</v>
      </c>
      <c r="M441" s="35">
        <f t="shared" si="98"/>
        <v>0.9751557762331976</v>
      </c>
      <c r="N441" s="35">
        <f t="shared" si="99"/>
        <v>0.96283652499365346</v>
      </c>
    </row>
    <row r="442" spans="1:14">
      <c r="A442" s="34">
        <f t="shared" si="86"/>
        <v>457.75311121018564</v>
      </c>
      <c r="B442" s="35">
        <f t="shared" si="87"/>
        <v>2874689.538399966</v>
      </c>
      <c r="C442" s="36">
        <f t="shared" si="88"/>
        <v>1.0473168814761191</v>
      </c>
      <c r="D442" s="35">
        <f t="shared" si="89"/>
        <v>1.0453483197761755</v>
      </c>
      <c r="E442" s="35">
        <f t="shared" si="90"/>
        <v>1.0420919079442268</v>
      </c>
      <c r="F442" s="35">
        <f t="shared" si="91"/>
        <v>1.0375836370850235</v>
      </c>
      <c r="G442" s="35">
        <f t="shared" si="92"/>
        <v>1.0318723529567606</v>
      </c>
      <c r="H442" s="35">
        <f t="shared" si="93"/>
        <v>1.0250183236509558</v>
      </c>
      <c r="I442" s="35">
        <f t="shared" si="94"/>
        <v>1.0170915425866267</v>
      </c>
      <c r="J442" s="35">
        <f t="shared" si="95"/>
        <v>1.008169856332422</v>
      </c>
      <c r="K442" s="35">
        <f t="shared" si="96"/>
        <v>0.99833700891810373</v>
      </c>
      <c r="L442" s="35">
        <f t="shared" si="97"/>
        <v>0.98768068963168898</v>
      </c>
      <c r="M442" s="35">
        <f t="shared" si="98"/>
        <v>0.97629066108739515</v>
      </c>
      <c r="N442" s="35">
        <f t="shared" si="99"/>
        <v>0.96425703026799192</v>
      </c>
    </row>
    <row r="443" spans="1:14">
      <c r="A443" s="34">
        <f t="shared" si="86"/>
        <v>458.80834111242439</v>
      </c>
      <c r="B443" s="35">
        <f t="shared" si="87"/>
        <v>2881316.3821860254</v>
      </c>
      <c r="C443" s="36">
        <f t="shared" si="88"/>
        <v>1.0465293242099563</v>
      </c>
      <c r="D443" s="35">
        <f t="shared" si="89"/>
        <v>1.044618867064385</v>
      </c>
      <c r="E443" s="35">
        <f t="shared" si="90"/>
        <v>1.0414578910385035</v>
      </c>
      <c r="F443" s="35">
        <f t="shared" si="91"/>
        <v>1.0370803464233338</v>
      </c>
      <c r="G443" s="35">
        <f t="shared" si="92"/>
        <v>1.031532350183072</v>
      </c>
      <c r="H443" s="35">
        <f t="shared" si="93"/>
        <v>1.0248708700808082</v>
      </c>
      <c r="I443" s="35">
        <f t="shared" si="94"/>
        <v>1.01716216196469</v>
      </c>
      <c r="J443" s="35">
        <f t="shared" si="95"/>
        <v>1.00848004063286</v>
      </c>
      <c r="K443" s="35">
        <f t="shared" si="96"/>
        <v>0.99890406706899215</v>
      </c>
      <c r="L443" s="35">
        <f t="shared" si="97"/>
        <v>0.98851773117506048</v>
      </c>
      <c r="M443" s="35">
        <f t="shared" si="98"/>
        <v>0.97740670047779721</v>
      </c>
      <c r="N443" s="35">
        <f t="shared" si="99"/>
        <v>0.96565719307439846</v>
      </c>
    </row>
    <row r="444" spans="1:14">
      <c r="A444" s="34">
        <f t="shared" ref="A444:A507" si="100">A443*10^0.001</f>
        <v>459.86600357081471</v>
      </c>
      <c r="B444" s="35">
        <f t="shared" si="87"/>
        <v>2887958.5024247165</v>
      </c>
      <c r="C444" s="36">
        <f t="shared" si="88"/>
        <v>1.0457463594019887</v>
      </c>
      <c r="D444" s="35">
        <f t="shared" si="89"/>
        <v>1.0438929787195508</v>
      </c>
      <c r="E444" s="35">
        <f t="shared" si="90"/>
        <v>1.0408257892305857</v>
      </c>
      <c r="F444" s="35">
        <f t="shared" si="91"/>
        <v>1.0365767918687454</v>
      </c>
      <c r="G444" s="35">
        <f t="shared" si="92"/>
        <v>1.0311894936392041</v>
      </c>
      <c r="H444" s="35">
        <f t="shared" si="93"/>
        <v>1.0247177001465164</v>
      </c>
      <c r="I444" s="35">
        <f t="shared" si="94"/>
        <v>1.0172240782958824</v>
      </c>
      <c r="J444" s="35">
        <f t="shared" si="95"/>
        <v>1.008778561294098</v>
      </c>
      <c r="K444" s="35">
        <f t="shared" si="96"/>
        <v>0.99945667059743393</v>
      </c>
      <c r="L444" s="35">
        <f t="shared" si="97"/>
        <v>0.98933782663514325</v>
      </c>
      <c r="M444" s="35">
        <f t="shared" si="98"/>
        <v>0.97850371285139537</v>
      </c>
      <c r="N444" s="35">
        <f t="shared" si="99"/>
        <v>0.96703674706099252</v>
      </c>
    </row>
    <row r="445" spans="1:14">
      <c r="A445" s="34">
        <f t="shared" si="100"/>
        <v>460.92610419297768</v>
      </c>
      <c r="B445" s="35">
        <f t="shared" si="87"/>
        <v>2894615.9343319</v>
      </c>
      <c r="C445" s="36">
        <f t="shared" si="88"/>
        <v>1.0449679533660345</v>
      </c>
      <c r="D445" s="35">
        <f t="shared" si="89"/>
        <v>1.0431706297662278</v>
      </c>
      <c r="E445" s="35">
        <f t="shared" si="90"/>
        <v>1.0401955898371043</v>
      </c>
      <c r="F445" s="35">
        <f t="shared" si="91"/>
        <v>1.0360729735728531</v>
      </c>
      <c r="G445" s="35">
        <f t="shared" si="92"/>
        <v>1.0308437931545205</v>
      </c>
      <c r="H445" s="35">
        <f t="shared" si="93"/>
        <v>1.0245588262901102</v>
      </c>
      <c r="I445" s="35">
        <f t="shared" si="94"/>
        <v>1.0172772959160867</v>
      </c>
      <c r="J445" s="35">
        <f t="shared" si="95"/>
        <v>1.00906540083859</v>
      </c>
      <c r="K445" s="35">
        <f t="shared" si="96"/>
        <v>0.999994764495581</v>
      </c>
      <c r="L445" s="35">
        <f t="shared" si="97"/>
        <v>0.99014086691451475</v>
      </c>
      <c r="M445" s="35">
        <f t="shared" si="98"/>
        <v>0.97958151884190803</v>
      </c>
      <c r="N445" s="35">
        <f t="shared" si="99"/>
        <v>0.96839542794811395</v>
      </c>
    </row>
    <row r="446" spans="1:14">
      <c r="A446" s="34">
        <f t="shared" si="100"/>
        <v>461.98864859946127</v>
      </c>
      <c r="B446" s="35">
        <f t="shared" si="87"/>
        <v>2901288.7132046167</v>
      </c>
      <c r="C446" s="36">
        <f t="shared" si="88"/>
        <v>1.044194072713746</v>
      </c>
      <c r="D446" s="35">
        <f t="shared" si="89"/>
        <v>1.0424517954019208</v>
      </c>
      <c r="E446" s="35">
        <f t="shared" si="90"/>
        <v>1.0395672801957383</v>
      </c>
      <c r="F446" s="35">
        <f t="shared" si="91"/>
        <v>1.0355688915984136</v>
      </c>
      <c r="G446" s="35">
        <f t="shared" si="92"/>
        <v>1.0304952584713081</v>
      </c>
      <c r="H446" s="35">
        <f t="shared" si="93"/>
        <v>1.0243942610306045</v>
      </c>
      <c r="I446" s="35">
        <f t="shared" si="94"/>
        <v>1.0173218195796181</v>
      </c>
      <c r="J446" s="35">
        <f t="shared" si="95"/>
        <v>1.0093405426952591</v>
      </c>
      <c r="K446" s="35">
        <f t="shared" si="96"/>
        <v>1.0005182952178695</v>
      </c>
      <c r="L446" s="35">
        <f t="shared" si="97"/>
        <v>0.99092674488092047</v>
      </c>
      <c r="M446" s="35">
        <f t="shared" si="98"/>
        <v>0.98063994134845855</v>
      </c>
      <c r="N446" s="35">
        <f t="shared" si="99"/>
        <v>0.96973297365753219</v>
      </c>
    </row>
    <row r="447" spans="1:14">
      <c r="A447" s="34">
        <f t="shared" si="100"/>
        <v>463.05364242377016</v>
      </c>
      <c r="B447" s="35">
        <f t="shared" si="87"/>
        <v>2907976.8744212766</v>
      </c>
      <c r="C447" s="36">
        <f t="shared" si="88"/>
        <v>1.043424684351316</v>
      </c>
      <c r="D447" s="35">
        <f t="shared" si="89"/>
        <v>1.0417364509956111</v>
      </c>
      <c r="E447" s="35">
        <f t="shared" si="90"/>
        <v>1.0389408476656339</v>
      </c>
      <c r="F447" s="35">
        <f t="shared" si="91"/>
        <v>1.0350645459206618</v>
      </c>
      <c r="G447" s="35">
        <f t="shared" si="92"/>
        <v>1.0301438992455112</v>
      </c>
      <c r="H447" s="35">
        <f t="shared" si="93"/>
        <v>1.0242240169633614</v>
      </c>
      <c r="I447" s="35">
        <f t="shared" si="94"/>
        <v>1.0173576544584761</v>
      </c>
      <c r="J447" s="35">
        <f t="shared" si="95"/>
        <v>1.0096039712031284</v>
      </c>
      <c r="K447" s="35">
        <f t="shared" si="96"/>
        <v>1.001027210697278</v>
      </c>
      <c r="L447" s="35">
        <f t="shared" si="97"/>
        <v>0.9916953554077711</v>
      </c>
      <c r="M447" s="35">
        <f t="shared" si="98"/>
        <v>0.98167880561393894</v>
      </c>
      <c r="N447" s="35">
        <f t="shared" si="99"/>
        <v>0.97104912444213098</v>
      </c>
    </row>
    <row r="448" spans="1:14">
      <c r="A448" s="34">
        <f t="shared" si="100"/>
        <v>464.12109131239555</v>
      </c>
      <c r="B448" s="35">
        <f t="shared" si="87"/>
        <v>2914680.4534418439</v>
      </c>
      <c r="C448" s="36">
        <f t="shared" si="88"/>
        <v>1.0426597554762254</v>
      </c>
      <c r="D448" s="35">
        <f t="shared" si="89"/>
        <v>1.0410245720862938</v>
      </c>
      <c r="E448" s="35">
        <f t="shared" si="90"/>
        <v>1.03831627962781</v>
      </c>
      <c r="F448" s="35">
        <f t="shared" si="91"/>
        <v>1.0345599364286069</v>
      </c>
      <c r="G448" s="35">
        <f t="shared" si="92"/>
        <v>1.0297897250474668</v>
      </c>
      <c r="H448" s="35">
        <f t="shared" si="93"/>
        <v>1.0240481067594496</v>
      </c>
      <c r="I448" s="35">
        <f t="shared" si="94"/>
        <v>1.0173848061415345</v>
      </c>
      <c r="J448" s="35">
        <f t="shared" si="95"/>
        <v>1.0098556716147491</v>
      </c>
      <c r="K448" s="35">
        <f t="shared" si="96"/>
        <v>1.0015214603611786</v>
      </c>
      <c r="L448" s="35">
        <f t="shared" si="97"/>
        <v>0.99244659541410585</v>
      </c>
      <c r="M448" s="35">
        <f t="shared" si="98"/>
        <v>0.98269793930298854</v>
      </c>
      <c r="N448" s="35">
        <f t="shared" si="99"/>
        <v>0.9723436230159509</v>
      </c>
    </row>
    <row r="449" spans="1:14">
      <c r="A449" s="34">
        <f t="shared" si="100"/>
        <v>465.19100092484518</v>
      </c>
      <c r="B449" s="35">
        <f t="shared" si="87"/>
        <v>2921399.4858080279</v>
      </c>
      <c r="C449" s="36">
        <f t="shared" si="88"/>
        <v>1.0418992535740372</v>
      </c>
      <c r="D449" s="35">
        <f t="shared" si="89"/>
        <v>1.0403161343815286</v>
      </c>
      <c r="E449" s="35">
        <f t="shared" si="90"/>
        <v>1.0376935634855549</v>
      </c>
      <c r="F449" s="35">
        <f t="shared" si="91"/>
        <v>1.0340550629263208</v>
      </c>
      <c r="G449" s="35">
        <f t="shared" si="92"/>
        <v>1.0294327453626428</v>
      </c>
      <c r="H449" s="35">
        <f t="shared" si="93"/>
        <v>1.0238665431650114</v>
      </c>
      <c r="I449" s="35">
        <f t="shared" si="94"/>
        <v>1.0174032806336823</v>
      </c>
      <c r="J449" s="35">
        <f t="shared" si="95"/>
        <v>1.0100956300994257</v>
      </c>
      <c r="K449" s="35">
        <f t="shared" si="96"/>
        <v>1.0020009951467843</v>
      </c>
      <c r="L449" s="35">
        <f t="shared" si="97"/>
        <v>0.99318036390399067</v>
      </c>
      <c r="M449" s="35">
        <f t="shared" si="98"/>
        <v>0.98369717257953504</v>
      </c>
      <c r="N449" s="35">
        <f t="shared" si="99"/>
        <v>0.97361621468448645</v>
      </c>
    </row>
    <row r="450" spans="1:14">
      <c r="A450" s="34">
        <f t="shared" si="100"/>
        <v>466.26337693367338</v>
      </c>
      <c r="B450" s="35">
        <f t="shared" si="87"/>
        <v>2928134.0071434691</v>
      </c>
      <c r="C450" s="36">
        <f t="shared" si="88"/>
        <v>1.0411431464152259</v>
      </c>
      <c r="D450" s="35">
        <f t="shared" si="89"/>
        <v>1.039611113756</v>
      </c>
      <c r="E450" s="35">
        <f t="shared" si="90"/>
        <v>1.0370726866648037</v>
      </c>
      <c r="F450" s="35">
        <f t="shared" si="91"/>
        <v>1.0335499251342044</v>
      </c>
      <c r="G450" s="35">
        <f t="shared" si="92"/>
        <v>1.0290729695923719</v>
      </c>
      <c r="H450" s="35">
        <f t="shared" si="93"/>
        <v>1.0236793390006276</v>
      </c>
      <c r="I450" s="35">
        <f t="shared" si="94"/>
        <v>1.0174130843549032</v>
      </c>
      <c r="J450" s="35">
        <f t="shared" si="95"/>
        <v>1.0103238337462384</v>
      </c>
      <c r="K450" s="35">
        <f t="shared" si="96"/>
        <v>1.0024657675161697</v>
      </c>
      <c r="L450" s="35">
        <f t="shared" si="97"/>
        <v>0.99389656200532572</v>
      </c>
      <c r="M450" s="35">
        <f t="shared" si="98"/>
        <v>0.98467633818382028</v>
      </c>
      <c r="N450" s="35">
        <f t="shared" si="99"/>
        <v>0.97486664747511287</v>
      </c>
    </row>
    <row r="451" spans="1:14">
      <c r="A451" s="34">
        <f t="shared" si="100"/>
        <v>467.33822502451096</v>
      </c>
      <c r="B451" s="35">
        <f t="shared" ref="B451:B514" si="101">2000*3.14*A451</f>
        <v>2934884.0531539288</v>
      </c>
      <c r="C451" s="36">
        <f t="shared" ref="C451:C514" si="102">(B451/wo)^2*SQRT(Ma*(Ma-1))/SQRT((1-B451^2/wp^2)^2+(B451/wo)^2*(1-B451^2/wo^2)^2*(IF(answer,Ma,Ma-1)*0.1)^2)/IF(answer,1,MC)</f>
        <v>1.0403914020520542</v>
      </c>
      <c r="D451" s="35">
        <f t="shared" ref="D451:D514" si="103">(B451/wo)^2*SQRT(Ma*(Ma-1))/SQRT((1-B451^2/wp^2)^2+(B451/wo)^2*(1-B451^2/wo^2)^2*(IF(answer,Ma,Ma-1)*0.2)^2)/IF(answer,1,MC)</f>
        <v>1.0389094862500932</v>
      </c>
      <c r="E451" s="35">
        <f t="shared" ref="E451:E514" si="104">(B451/wo)^2*SQRT(Ma*(Ma-1))/SQRT((1-B451^2/wp^2)^2+(B451/wo)^2*(1-B451^2/wo^2)^2*(IF(answer,Ma,Ma-1)*0.3)^2)/IF(answer,1,MC)</f>
        <v>1.036453636614513</v>
      </c>
      <c r="F451" s="35">
        <f t="shared" ref="F451:F514" si="105">(B451/wo)^2*SQRT(Ma*(Ma-1))/SQRT((1-B451^2/wp^2)^2+(B451/wo)^2*(1-B451^2/wo^2)^2*(IF(answer,Ma,Ma-1)*0.4)^2)/IF(answer,1,MC)</f>
        <v>1.0330445226902456</v>
      </c>
      <c r="G451" s="35">
        <f t="shared" ref="G451:G514" si="106">(B451/wo)^2*SQRT(Ma*(Ma-1))/SQRT((1-B451^2/wp^2)^2+(B451/wo)^2*(1-B451^2/wo^2)^2*(IF(answer,Ma,Ma-1)*0.5)^2)/IF(answer,1,MC)</f>
        <v>1.0287104070545932</v>
      </c>
      <c r="H451" s="35">
        <f t="shared" ref="H451:H514" si="107">(B451/wo)^2*SQRT(Ma*(Ma-1))/SQRT((1-B451^2/wp^2)^2+(B451/wo)^2*(1-B451^2/wo^2)^2*(IF(answer,Ma,Ma-1)*0.6)^2)/IF(answer,1,MC)</f>
        <v>1.0234865071606898</v>
      </c>
      <c r="I451" s="35">
        <f t="shared" ref="I451:I514" si="108">(B451/wo)^2*SQRT(Ma*(Ma-1))/SQRT((1-B451^2/wp^2)^2+(B451/wo)^2*(1-B451^2/wo^2)^2*(IF(answer,Ma,Ma-1)*0.7)^2)/IF(answer,1,MC)</f>
        <v>1.0174142241393034</v>
      </c>
      <c r="J451" s="35">
        <f t="shared" ref="J451:J514" si="109">(B451/wo)^2*SQRT(Ma*(Ma-1))/SQRT((1-B451^2/wp^2)^2+(B451/wo)^2*(1-B451^2/wo^2)^2*(IF(answer,Ma,Ma-1)*0.8)^2)/IF(answer,1,MC)</f>
        <v>1.0105402705668605</v>
      </c>
      <c r="K451" s="35">
        <f t="shared" ref="K451:K514" si="110">(B451/wo)^2*SQRT(Ma*(Ma-1))/SQRT((1-B451^2/wp^2)^2+(B451/wo)^2*(1-B451^2/wo^2)^2*(IF(answer,Ma,Ma-1)*0.9)^2)/IF(answer,1,MC)</f>
        <v>1.0029157314708719</v>
      </c>
      <c r="L451" s="35">
        <f t="shared" ref="L451:L514" si="111">(B451/wo)^2*SQRT(Ma*(Ma-1))/SQRT((1-B451^2/wp^2)^2+(B451/wo)^2*(1-B451^2/wo^2)^2*(IF(answer,Ma,Ma-1)*1)^2)/IF(answer,1,MC)</f>
        <v>0.99459509300803572</v>
      </c>
      <c r="M451" s="35">
        <f t="shared" ref="M451:M514" si="112">(B451/wo)^2*SQRT(Ma*(Ma-1))/SQRT((1-B451^2/wp^2)^2+(B451/wo)^2*(1-B451^2/wo^2)^2*(IF(answer,Ma,Ma-1)*1.1)^2)/IF(answer,1,MC)</f>
        <v>0.98563527150886199</v>
      </c>
      <c r="N451" s="35">
        <f t="shared" ref="N451:N514" si="113">(B451/wo)^2*SQRT(Ma*(Ma-1))/SQRT((1-B451^2/wp^2)^2+(B451/wo)^2*(1-B451^2/wo^2)^2*(IF(answer,Ma,Ma-1)*1.2)^2)/IF(answer,1,MC)</f>
        <v>0.97609467226754065</v>
      </c>
    </row>
    <row r="452" spans="1:14">
      <c r="A452" s="34">
        <f t="shared" si="100"/>
        <v>468.41555089609551</v>
      </c>
      <c r="B452" s="35">
        <f t="shared" si="101"/>
        <v>2941649.65962748</v>
      </c>
      <c r="C452" s="36">
        <f t="shared" si="102"/>
        <v>1.0396439888154863</v>
      </c>
      <c r="D452" s="35">
        <f t="shared" si="103"/>
        <v>1.038211228068479</v>
      </c>
      <c r="E452" s="35">
        <f t="shared" si="104"/>
        <v>1.0358364008070138</v>
      </c>
      <c r="F452" s="35">
        <f t="shared" si="105"/>
        <v>1.0325388551512571</v>
      </c>
      <c r="G452" s="35">
        <f t="shared" si="106"/>
        <v>1.0283450669845879</v>
      </c>
      <c r="H452" s="35">
        <f t="shared" si="107"/>
        <v>1.0232880606127677</v>
      </c>
      <c r="I452" s="35">
        <f t="shared" si="108"/>
        <v>1.017406707234082</v>
      </c>
      <c r="J452" s="35">
        <f t="shared" si="109"/>
        <v>1.0107449294981676</v>
      </c>
      <c r="K452" s="35">
        <f t="shared" si="110"/>
        <v>1.0033508425660462</v>
      </c>
      <c r="L452" s="35">
        <f t="shared" si="111"/>
        <v>0.99527586240160615</v>
      </c>
      <c r="M452" s="35">
        <f t="shared" si="112"/>
        <v>0.98657381067627459</v>
      </c>
      <c r="N452" s="35">
        <f t="shared" si="113"/>
        <v>0.97730004292416361</v>
      </c>
    </row>
    <row r="453" spans="1:14">
      <c r="A453" s="34">
        <f t="shared" si="100"/>
        <v>469.49536026030154</v>
      </c>
      <c r="B453" s="35">
        <f t="shared" si="101"/>
        <v>2948430.8624346936</v>
      </c>
      <c r="C453" s="36">
        <f t="shared" si="102"/>
        <v>1.0389008753121431</v>
      </c>
      <c r="D453" s="35">
        <f t="shared" si="103"/>
        <v>1.0375163155787124</v>
      </c>
      <c r="E453" s="35">
        <f t="shared" si="104"/>
        <v>1.0352209667383618</v>
      </c>
      <c r="F453" s="35">
        <f t="shared" si="105"/>
        <v>1.0320329219941071</v>
      </c>
      <c r="G453" s="35">
        <f t="shared" si="106"/>
        <v>1.0279769585357206</v>
      </c>
      <c r="H453" s="35">
        <f t="shared" si="107"/>
        <v>1.0230840123969893</v>
      </c>
      <c r="I453" s="35">
        <f t="shared" si="108"/>
        <v>1.0173905412984507</v>
      </c>
      <c r="J453" s="35">
        <f t="shared" si="109"/>
        <v>1.0109378004046428</v>
      </c>
      <c r="K453" s="35">
        <f t="shared" si="110"/>
        <v>1.0037710579241828</v>
      </c>
      <c r="L453" s="35">
        <f t="shared" si="111"/>
        <v>0.99593877791195051</v>
      </c>
      <c r="M453" s="35">
        <f t="shared" si="112"/>
        <v>0.98749179661139097</v>
      </c>
      <c r="N453" s="35">
        <f t="shared" si="113"/>
        <v>0.97848251642019324</v>
      </c>
    </row>
    <row r="454" spans="1:14">
      <c r="A454" s="34">
        <f t="shared" si="100"/>
        <v>470.57765884217076</v>
      </c>
      <c r="B454" s="35">
        <f t="shared" si="101"/>
        <v>2955227.6975288326</v>
      </c>
      <c r="C454" s="36">
        <f t="shared" si="102"/>
        <v>1.0381620304212962</v>
      </c>
      <c r="D454" s="35">
        <f t="shared" si="103"/>
        <v>1.0368247253098428</v>
      </c>
      <c r="E454" s="35">
        <f t="shared" si="104"/>
        <v>1.0346073219286702</v>
      </c>
      <c r="F454" s="35">
        <f t="shared" si="105"/>
        <v>1.0315267226169307</v>
      </c>
      <c r="G454" s="35">
        <f t="shared" si="106"/>
        <v>1.0276060907801765</v>
      </c>
      <c r="H454" s="35">
        <f t="shared" si="107"/>
        <v>1.0228743756254142</v>
      </c>
      <c r="I454" s="35">
        <f t="shared" si="108"/>
        <v>1.0173657344024951</v>
      </c>
      <c r="J454" s="35">
        <f t="shared" si="109"/>
        <v>1.0111188740805697</v>
      </c>
      <c r="K454" s="35">
        <f t="shared" si="110"/>
        <v>1.0041763362483653</v>
      </c>
      <c r="L454" s="35">
        <f t="shared" si="111"/>
        <v>0.99658374953757012</v>
      </c>
      <c r="M454" s="35">
        <f t="shared" si="112"/>
        <v>0.9883890731176197</v>
      </c>
      <c r="N454" s="35">
        <f t="shared" si="113"/>
        <v>0.97964185297344886</v>
      </c>
    </row>
    <row r="455" spans="1:14">
      <c r="A455" s="34">
        <f t="shared" si="100"/>
        <v>471.66245237994258</v>
      </c>
      <c r="B455" s="35">
        <f t="shared" si="101"/>
        <v>2962040.2009460395</v>
      </c>
      <c r="C455" s="36">
        <f t="shared" si="102"/>
        <v>1.0374274232918985</v>
      </c>
      <c r="D455" s="35">
        <f t="shared" si="103"/>
        <v>1.0361364339510353</v>
      </c>
      <c r="E455" s="35">
        <f t="shared" si="104"/>
        <v>1.0339954539224341</v>
      </c>
      <c r="F455" s="35">
        <f t="shared" si="105"/>
        <v>1.0310202563403275</v>
      </c>
      <c r="G455" s="35">
        <f t="shared" si="106"/>
        <v>1.0272324727097035</v>
      </c>
      <c r="H455" s="35">
        <f t="shared" si="107"/>
        <v>1.0226591634814139</v>
      </c>
      <c r="I455" s="35">
        <f t="shared" si="108"/>
        <v>1.0173322950259822</v>
      </c>
      <c r="J455" s="35">
        <f t="shared" si="109"/>
        <v>1.0112881422520184</v>
      </c>
      <c r="K455" s="35">
        <f t="shared" si="110"/>
        <v>1.0045666378350679</v>
      </c>
      <c r="L455" s="35">
        <f t="shared" si="111"/>
        <v>0.99721068958498382</v>
      </c>
      <c r="M455" s="35">
        <f t="shared" si="112"/>
        <v>0.98926548694997107</v>
      </c>
      <c r="N455" s="35">
        <f t="shared" si="113"/>
        <v>0.98077781617368165</v>
      </c>
    </row>
    <row r="456" spans="1:14">
      <c r="A456" s="34">
        <f t="shared" si="100"/>
        <v>472.74974662508436</v>
      </c>
      <c r="B456" s="35">
        <f t="shared" si="101"/>
        <v>2968868.4088055296</v>
      </c>
      <c r="C456" s="36">
        <f t="shared" si="102"/>
        <v>1.0366970233396569</v>
      </c>
      <c r="D456" s="35">
        <f t="shared" si="103"/>
        <v>1.0354514183502028</v>
      </c>
      <c r="E456" s="35">
        <f t="shared" si="104"/>
        <v>1.0333853502888446</v>
      </c>
      <c r="F456" s="35">
        <f t="shared" si="105"/>
        <v>1.0305135224085489</v>
      </c>
      <c r="G456" s="35">
        <f t="shared" si="106"/>
        <v>1.0268561132363492</v>
      </c>
      <c r="H456" s="35">
        <f t="shared" si="107"/>
        <v>1.0224383892190536</v>
      </c>
      <c r="I456" s="35">
        <f t="shared" si="108"/>
        <v>1.0172902320571173</v>
      </c>
      <c r="J456" s="35">
        <f t="shared" si="109"/>
        <v>1.0114455975786172</v>
      </c>
      <c r="K456" s="35">
        <f t="shared" si="110"/>
        <v>1.0049419245864857</v>
      </c>
      <c r="L456" s="35">
        <f t="shared" si="111"/>
        <v>0.99781951270340052</v>
      </c>
      <c r="M456" s="35">
        <f t="shared" si="112"/>
        <v>0.99012088788768793</v>
      </c>
      <c r="N456" s="35">
        <f t="shared" si="113"/>
        <v>0.98189017311130977</v>
      </c>
    </row>
    <row r="457" spans="1:14">
      <c r="A457" s="34">
        <f t="shared" si="100"/>
        <v>473.83954734232191</v>
      </c>
      <c r="B457" s="35">
        <f t="shared" si="101"/>
        <v>2975712.3573097815</v>
      </c>
      <c r="C457" s="36">
        <f t="shared" si="102"/>
        <v>1.0359708002441395</v>
      </c>
      <c r="D457" s="35">
        <f t="shared" si="103"/>
        <v>1.034769655512654</v>
      </c>
      <c r="E457" s="35">
        <f t="shared" si="104"/>
        <v>1.0327769986220905</v>
      </c>
      <c r="F457" s="35">
        <f t="shared" si="105"/>
        <v>1.0300065199906692</v>
      </c>
      <c r="G457" s="35">
        <f t="shared" si="106"/>
        <v>1.0264770211932039</v>
      </c>
      <c r="H457" s="35">
        <f t="shared" si="107"/>
        <v>1.0222120661624776</v>
      </c>
      <c r="I457" s="35">
        <f t="shared" si="108"/>
        <v>1.0172395547912441</v>
      </c>
      <c r="J457" s="35">
        <f t="shared" si="109"/>
        <v>1.0115912336551212</v>
      </c>
      <c r="K457" s="35">
        <f t="shared" si="110"/>
        <v>1.0053021600223842</v>
      </c>
      <c r="L457" s="35">
        <f t="shared" si="111"/>
        <v>0.99841013591860928</v>
      </c>
      <c r="M457" s="35">
        <f t="shared" si="112"/>
        <v>0.99095512880592107</v>
      </c>
      <c r="N457" s="35">
        <f t="shared" si="113"/>
        <v>0.9829786945054344</v>
      </c>
    </row>
    <row r="458" spans="1:14">
      <c r="A458" s="34">
        <f t="shared" si="100"/>
        <v>474.93186030967013</v>
      </c>
      <c r="B458" s="35">
        <f t="shared" si="101"/>
        <v>2982572.0827447283</v>
      </c>
      <c r="C458" s="36">
        <f t="shared" si="102"/>
        <v>1.0352487239459218</v>
      </c>
      <c r="D458" s="35">
        <f t="shared" si="103"/>
        <v>1.0340911225997471</v>
      </c>
      <c r="E458" s="35">
        <f t="shared" si="104"/>
        <v>1.0321703865416527</v>
      </c>
      <c r="F458" s="35">
        <f t="shared" si="105"/>
        <v>1.0294992481817451</v>
      </c>
      <c r="G458" s="35">
        <f t="shared" si="106"/>
        <v>1.0260952053351398</v>
      </c>
      <c r="H458" s="35">
        <f t="shared" si="107"/>
        <v>1.0219802077052946</v>
      </c>
      <c r="I458" s="35">
        <f t="shared" si="108"/>
        <v>1.0171802729294943</v>
      </c>
      <c r="J458" s="35">
        <f t="shared" si="109"/>
        <v>1.0117250450127597</v>
      </c>
      <c r="K458" s="35">
        <f t="shared" si="110"/>
        <v>1.0056473092914668</v>
      </c>
      <c r="L458" s="35">
        <f t="shared" si="111"/>
        <v>0.99898247866605761</v>
      </c>
      <c r="M458" s="35">
        <f t="shared" si="112"/>
        <v>0.99176806574637422</v>
      </c>
      <c r="N458" s="35">
        <f t="shared" si="113"/>
        <v>0.98404315483100935</v>
      </c>
    </row>
    <row r="459" spans="1:14">
      <c r="A459" s="34">
        <f t="shared" si="100"/>
        <v>476.02669131846369</v>
      </c>
      <c r="B459" s="35">
        <f t="shared" si="101"/>
        <v>2989447.6214799518</v>
      </c>
      <c r="C459" s="36">
        <f t="shared" si="102"/>
        <v>1.0345307646437667</v>
      </c>
      <c r="D459" s="35">
        <f t="shared" si="103"/>
        <v>1.0334157969275592</v>
      </c>
      <c r="E459" s="35">
        <f t="shared" si="104"/>
        <v>1.0315655016925831</v>
      </c>
      <c r="F459" s="35">
        <f t="shared" si="105"/>
        <v>1.0289917060039602</v>
      </c>
      <c r="G459" s="35">
        <f t="shared" si="106"/>
        <v>1.025710674339549</v>
      </c>
      <c r="H459" s="35">
        <f t="shared" si="107"/>
        <v>1.0217428273099682</v>
      </c>
      <c r="I459" s="35">
        <f t="shared" si="108"/>
        <v>1.0171123965773823</v>
      </c>
      <c r="J459" s="35">
        <f t="shared" si="109"/>
        <v>1.0118470271203766</v>
      </c>
      <c r="K459" s="35">
        <f t="shared" si="110"/>
        <v>1.0059773391822486</v>
      </c>
      <c r="L459" s="35">
        <f t="shared" si="111"/>
        <v>0.99953646282309605</v>
      </c>
      <c r="M459" s="35">
        <f t="shared" si="112"/>
        <v>0.99255955798686879</v>
      </c>
      <c r="N459" s="35">
        <f t="shared" si="113"/>
        <v>0.98508333244503676</v>
      </c>
    </row>
    <row r="460" spans="1:14">
      <c r="A460" s="34">
        <f t="shared" si="100"/>
        <v>477.12404617338757</v>
      </c>
      <c r="B460" s="35">
        <f t="shared" si="101"/>
        <v>2996339.009968874</v>
      </c>
      <c r="C460" s="36">
        <f t="shared" si="102"/>
        <v>1.033816892791843</v>
      </c>
      <c r="D460" s="35">
        <f t="shared" si="103"/>
        <v>1.0327436559655647</v>
      </c>
      <c r="E460" s="35">
        <f t="shared" si="104"/>
        <v>1.0309623317457803</v>
      </c>
      <c r="F460" s="35">
        <f t="shared" si="105"/>
        <v>1.0284838924077562</v>
      </c>
      <c r="G460" s="35">
        <f t="shared" si="106"/>
        <v>1.0253234368070854</v>
      </c>
      <c r="H460" s="35">
        <f t="shared" si="107"/>
        <v>1.021499938507207</v>
      </c>
      <c r="I460" s="35">
        <f t="shared" si="108"/>
        <v>1.0170359362433485</v>
      </c>
      <c r="J460" s="35">
        <f t="shared" si="109"/>
        <v>1.0119571763853568</v>
      </c>
      <c r="K460" s="35">
        <f t="shared" si="110"/>
        <v>1.0062922181334333</v>
      </c>
      <c r="L460" s="35">
        <f t="shared" si="111"/>
        <v>1.0000720127403617</v>
      </c>
      <c r="M460" s="35">
        <f t="shared" si="112"/>
        <v>0.9933294681097512</v>
      </c>
      <c r="N460" s="35">
        <f t="shared" si="113"/>
        <v>0.98609900971165798</v>
      </c>
    </row>
    <row r="461" spans="1:14">
      <c r="A461" s="34">
        <f t="shared" si="100"/>
        <v>478.22393069250802</v>
      </c>
      <c r="B461" s="35">
        <f t="shared" si="101"/>
        <v>3003246.2847489505</v>
      </c>
      <c r="C461" s="36">
        <f t="shared" si="102"/>
        <v>1.0331070790969787</v>
      </c>
      <c r="D461" s="35">
        <f t="shared" si="103"/>
        <v>1.0320746773353271</v>
      </c>
      <c r="E461" s="35">
        <f t="shared" si="104"/>
        <v>1.0303608643982518</v>
      </c>
      <c r="F461" s="35">
        <f t="shared" si="105"/>
        <v>1.0279758062729545</v>
      </c>
      <c r="G461" s="35">
        <f t="shared" si="106"/>
        <v>1.0249335012624046</v>
      </c>
      <c r="H461" s="35">
        <f t="shared" si="107"/>
        <v>1.0212515548953602</v>
      </c>
      <c r="I461" s="35">
        <f t="shared" si="108"/>
        <v>1.0169509028372525</v>
      </c>
      <c r="J461" s="35">
        <f t="shared" si="109"/>
        <v>1.012055490154339</v>
      </c>
      <c r="K461" s="35">
        <f t="shared" si="110"/>
        <v>1.0065919162437871</v>
      </c>
      <c r="L461" s="35">
        <f t="shared" si="111"/>
        <v>1.0005890552722772</v>
      </c>
      <c r="M461" s="35">
        <f t="shared" si="112"/>
        <v>0.99407766206909087</v>
      </c>
      <c r="N461" s="35">
        <f t="shared" si="113"/>
        <v>0.98708997312601177</v>
      </c>
    </row>
    <row r="462" spans="1:14">
      <c r="A462" s="34">
        <f t="shared" si="100"/>
        <v>479.32635070730322</v>
      </c>
      <c r="B462" s="35">
        <f t="shared" si="101"/>
        <v>3010169.4824418644</v>
      </c>
      <c r="C462" s="36">
        <f t="shared" si="102"/>
        <v>1.032401294515948</v>
      </c>
      <c r="D462" s="35">
        <f t="shared" si="103"/>
        <v>1.0314088388091989</v>
      </c>
      <c r="E462" s="35">
        <f t="shared" si="104"/>
        <v>1.0297610873733658</v>
      </c>
      <c r="F462" s="35">
        <f t="shared" si="105"/>
        <v>1.0274674464098605</v>
      </c>
      <c r="G462" s="35">
        <f t="shared" si="106"/>
        <v>1.0245408761549017</v>
      </c>
      <c r="H462" s="35">
        <f t="shared" si="107"/>
        <v>1.0209976901398132</v>
      </c>
      <c r="I462" s="35">
        <f t="shared" si="108"/>
        <v>1.0168573076688106</v>
      </c>
      <c r="J462" s="35">
        <f t="shared" si="109"/>
        <v>1.0121419667137153</v>
      </c>
      <c r="K462" s="35">
        <f t="shared" si="110"/>
        <v>1.0068764052814976</v>
      </c>
      <c r="L462" s="35">
        <f t="shared" si="111"/>
        <v>1.0010875198066413</v>
      </c>
      <c r="M462" s="35">
        <f t="shared" si="112"/>
        <v>0.99480400925659718</v>
      </c>
      <c r="N462" s="35">
        <f t="shared" si="113"/>
        <v>0.98805601343672333</v>
      </c>
    </row>
    <row r="463" spans="1:14">
      <c r="A463" s="34">
        <f t="shared" si="100"/>
        <v>480.43131206269436</v>
      </c>
      <c r="B463" s="35">
        <f t="shared" si="101"/>
        <v>3017108.6397537207</v>
      </c>
      <c r="C463" s="36">
        <f t="shared" si="102"/>
        <v>1.0316995102527948</v>
      </c>
      <c r="D463" s="35">
        <f t="shared" si="103"/>
        <v>1.0307461183090378</v>
      </c>
      <c r="E463" s="35">
        <f t="shared" si="104"/>
        <v>1.0291629884210975</v>
      </c>
      <c r="F463" s="35">
        <f t="shared" si="105"/>
        <v>1.0269588115603603</v>
      </c>
      <c r="G463" s="35">
        <f t="shared" si="106"/>
        <v>1.0241455698594508</v>
      </c>
      <c r="H463" s="35">
        <f t="shared" si="107"/>
        <v>1.0207383579723863</v>
      </c>
      <c r="I463" s="35">
        <f t="shared" si="108"/>
        <v>1.0167551624459867</v>
      </c>
      <c r="J463" s="35">
        <f t="shared" si="109"/>
        <v>1.0122166052899169</v>
      </c>
      <c r="K463" s="35">
        <f t="shared" si="110"/>
        <v>1.007145658693021</v>
      </c>
      <c r="L463" s="35">
        <f t="shared" si="111"/>
        <v>1.0015673382932888</v>
      </c>
      <c r="M463" s="35">
        <f t="shared" si="112"/>
        <v>0.99550838256620189</v>
      </c>
      <c r="N463" s="35">
        <f t="shared" si="113"/>
        <v>0.98899692576690323</v>
      </c>
    </row>
    <row r="464" spans="1:14">
      <c r="A464" s="34">
        <f t="shared" si="100"/>
        <v>481.53882061707657</v>
      </c>
      <c r="B464" s="35">
        <f t="shared" si="101"/>
        <v>3024063.7934752409</v>
      </c>
      <c r="C464" s="36">
        <f t="shared" si="102"/>
        <v>1.0310016977561862</v>
      </c>
      <c r="D464" s="35">
        <f t="shared" si="103"/>
        <v>1.0300864939049261</v>
      </c>
      <c r="E464" s="35">
        <f t="shared" si="104"/>
        <v>1.0285665553182632</v>
      </c>
      <c r="F464" s="35">
        <f t="shared" si="105"/>
        <v>1.0264499003989982</v>
      </c>
      <c r="G464" s="35">
        <f t="shared" si="106"/>
        <v>1.0237475906771427</v>
      </c>
      <c r="H464" s="35">
        <f t="shared" si="107"/>
        <v>1.0204735721907365</v>
      </c>
      <c r="I464" s="35">
        <f t="shared" si="108"/>
        <v>1.0166444792733289</v>
      </c>
      <c r="J464" s="35">
        <f t="shared" si="109"/>
        <v>1.0122794060494842</v>
      </c>
      <c r="K464" s="35">
        <f t="shared" si="110"/>
        <v>1.0073996516114028</v>
      </c>
      <c r="L464" s="35">
        <f t="shared" si="111"/>
        <v>1.002028445271792</v>
      </c>
      <c r="M464" s="35">
        <f t="shared" si="112"/>
        <v>0.99619065845723742</v>
      </c>
      <c r="N464" s="35">
        <f t="shared" si="113"/>
        <v>0.98991250973351408</v>
      </c>
    </row>
    <row r="465" spans="1:14">
      <c r="A465" s="34">
        <f t="shared" si="100"/>
        <v>482.64888224234994</v>
      </c>
      <c r="B465" s="35">
        <f t="shared" si="101"/>
        <v>3031034.9804819576</v>
      </c>
      <c r="C465" s="36">
        <f t="shared" si="102"/>
        <v>1.0303078287168062</v>
      </c>
      <c r="D465" s="35">
        <f t="shared" si="103"/>
        <v>1.0294299438139105</v>
      </c>
      <c r="E465" s="35">
        <f t="shared" si="104"/>
        <v>1.0279717758687472</v>
      </c>
      <c r="F465" s="35">
        <f t="shared" si="105"/>
        <v>1.0259407115340498</v>
      </c>
      <c r="G465" s="35">
        <f t="shared" si="106"/>
        <v>1.0233469468360246</v>
      </c>
      <c r="H465" s="35">
        <f t="shared" si="107"/>
        <v>1.0202033466577602</v>
      </c>
      <c r="I465" s="35">
        <f t="shared" si="108"/>
        <v>1.0165252706502594</v>
      </c>
      <c r="J465" s="35">
        <f t="shared" si="109"/>
        <v>1.0123303700989263</v>
      </c>
      <c r="K465" s="35">
        <f t="shared" si="110"/>
        <v>1.0076383608640764</v>
      </c>
      <c r="L465" s="35">
        <f t="shared" si="111"/>
        <v>1.0024707778981914</v>
      </c>
      <c r="M465" s="35">
        <f t="shared" si="112"/>
        <v>0.99685071701616013</v>
      </c>
      <c r="N465" s="35">
        <f t="shared" si="113"/>
        <v>0.99080256956498636</v>
      </c>
    </row>
    <row r="466" spans="1:14">
      <c r="A466" s="34">
        <f t="shared" si="100"/>
        <v>483.76150282395071</v>
      </c>
      <c r="B466" s="35">
        <f t="shared" si="101"/>
        <v>3038022.2377344104</v>
      </c>
      <c r="C466" s="36">
        <f t="shared" si="102"/>
        <v>1.0296178750647733</v>
      </c>
      <c r="D466" s="35">
        <f t="shared" si="103"/>
        <v>1.0287764463987445</v>
      </c>
      <c r="E466" s="35">
        <f t="shared" si="104"/>
        <v>1.0273786379037202</v>
      </c>
      <c r="F466" s="35">
        <f t="shared" si="105"/>
        <v>1.0254312435085768</v>
      </c>
      <c r="G466" s="35">
        <f t="shared" si="106"/>
        <v>1.0229436464918356</v>
      </c>
      <c r="H466" s="35">
        <f t="shared" si="107"/>
        <v>1.0199276953010001</v>
      </c>
      <c r="I466" s="35">
        <f t="shared" si="108"/>
        <v>1.0163975494693112</v>
      </c>
      <c r="J466" s="35">
        <f t="shared" si="109"/>
        <v>1.0123694994843655</v>
      </c>
      <c r="K466" s="35">
        <f t="shared" si="110"/>
        <v>1.0078617649801249</v>
      </c>
      <c r="L466" s="35">
        <f t="shared" si="111"/>
        <v>1.0028942759707251</v>
      </c>
      <c r="M466" s="35">
        <f t="shared" si="112"/>
        <v>0.9974884420167508</v>
      </c>
      <c r="N466" s="35">
        <f t="shared" si="113"/>
        <v>0.99166691421694408</v>
      </c>
    </row>
    <row r="467" spans="1:14">
      <c r="A467" s="34">
        <f t="shared" si="100"/>
        <v>484.87668826088242</v>
      </c>
      <c r="B467" s="35">
        <f t="shared" si="101"/>
        <v>3045025.6022783415</v>
      </c>
      <c r="C467" s="36">
        <f t="shared" si="102"/>
        <v>1.0289318089670985</v>
      </c>
      <c r="D467" s="35">
        <f t="shared" si="103"/>
        <v>1.0281259801666465</v>
      </c>
      <c r="E467" s="35">
        <f t="shared" si="104"/>
        <v>1.0267871292818462</v>
      </c>
      <c r="F467" s="35">
        <f t="shared" si="105"/>
        <v>1.0249214948014713</v>
      </c>
      <c r="G467" s="35">
        <f t="shared" si="106"/>
        <v>1.0225376977287426</v>
      </c>
      <c r="H467" s="35">
        <f t="shared" si="107"/>
        <v>1.0196466321120519</v>
      </c>
      <c r="I467" s="35">
        <f t="shared" si="108"/>
        <v>1.0162613290143159</v>
      </c>
      <c r="J467" s="35">
        <f t="shared" si="109"/>
        <v>1.0123967971909638</v>
      </c>
      <c r="K467" s="35">
        <f t="shared" si="110"/>
        <v>1.0080698441970077</v>
      </c>
      <c r="L467" s="35">
        <f t="shared" si="111"/>
        <v>1.0032988819545374</v>
      </c>
      <c r="M467" s="35">
        <f t="shared" si="112"/>
        <v>0.99810372097873823</v>
      </c>
      <c r="N467" s="35">
        <f t="shared" si="113"/>
        <v>0.99250535748591528</v>
      </c>
    </row>
    <row r="468" spans="1:14">
      <c r="A468" s="34">
        <f t="shared" si="100"/>
        <v>485.99444446574728</v>
      </c>
      <c r="B468" s="35">
        <f t="shared" si="101"/>
        <v>3052045.1112448927</v>
      </c>
      <c r="C468" s="36">
        <f t="shared" si="102"/>
        <v>1.0282496028251698</v>
      </c>
      <c r="D468" s="35">
        <f t="shared" si="103"/>
        <v>1.0274785237680666</v>
      </c>
      <c r="E468" s="35">
        <f t="shared" si="104"/>
        <v>1.0261972378894877</v>
      </c>
      <c r="F468" s="35">
        <f t="shared" si="105"/>
        <v>1.0244114638284902</v>
      </c>
      <c r="G468" s="35">
        <f t="shared" si="106"/>
        <v>1.0221291085600777</v>
      </c>
      <c r="H468" s="35">
        <f t="shared" si="107"/>
        <v>1.0193601711459761</v>
      </c>
      <c r="I468" s="35">
        <f t="shared" si="108"/>
        <v>1.0161166229585474</v>
      </c>
      <c r="J468" s="35">
        <f t="shared" si="109"/>
        <v>1.0124122671421438</v>
      </c>
      <c r="K468" s="35">
        <f t="shared" si="110"/>
        <v>1.0082625804667491</v>
      </c>
      <c r="L468" s="35">
        <f t="shared" si="111"/>
        <v>1.0036845410053561</v>
      </c>
      <c r="M468" s="35">
        <f t="shared" si="112"/>
        <v>0.99869644522479117</v>
      </c>
      <c r="N468" s="35">
        <f t="shared" si="113"/>
        <v>0.9933177181209033</v>
      </c>
    </row>
    <row r="469" spans="1:14">
      <c r="A469" s="34">
        <f t="shared" si="100"/>
        <v>487.11477736477741</v>
      </c>
      <c r="B469" s="35">
        <f t="shared" si="101"/>
        <v>3059080.8018508023</v>
      </c>
      <c r="C469" s="36">
        <f t="shared" si="102"/>
        <v>1.0275712292722727</v>
      </c>
      <c r="D469" s="35">
        <f t="shared" si="103"/>
        <v>1.0268340559954656</v>
      </c>
      <c r="E469" s="35">
        <f t="shared" si="104"/>
        <v>1.0256089516408957</v>
      </c>
      <c r="F469" s="35">
        <f t="shared" si="105"/>
        <v>1.0239011489432763</v>
      </c>
      <c r="G469" s="35">
        <f t="shared" si="106"/>
        <v>1.0217178869290722</v>
      </c>
      <c r="H469" s="35">
        <f t="shared" si="107"/>
        <v>1.019068326520711</v>
      </c>
      <c r="I469" s="35">
        <f t="shared" si="108"/>
        <v>1.0159634453628108</v>
      </c>
      <c r="J469" s="35">
        <f t="shared" si="109"/>
        <v>1.0124159141985924</v>
      </c>
      <c r="K469" s="35">
        <f t="shared" si="110"/>
        <v>1.0084399574615794</v>
      </c>
      <c r="L469" s="35">
        <f t="shared" si="111"/>
        <v>1.0040512009921063</v>
      </c>
      <c r="M469" s="35">
        <f t="shared" si="112"/>
        <v>0.99926650993581967</v>
      </c>
      <c r="N469" s="35">
        <f t="shared" si="113"/>
        <v>0.99410381993268326</v>
      </c>
    </row>
    <row r="470" spans="1:14">
      <c r="A470" s="34">
        <f t="shared" si="100"/>
        <v>488.23769289786628</v>
      </c>
      <c r="B470" s="35">
        <f t="shared" si="101"/>
        <v>3066132.7113986001</v>
      </c>
      <c r="C470" s="36">
        <f t="shared" si="102"/>
        <v>1.0268966611711372</v>
      </c>
      <c r="D470" s="35">
        <f t="shared" si="103"/>
        <v>1.0261925557821026</v>
      </c>
      <c r="E470" s="35">
        <f t="shared" si="104"/>
        <v>1.0250222584783966</v>
      </c>
      <c r="F470" s="35">
        <f t="shared" si="105"/>
        <v>1.0233905484383665</v>
      </c>
      <c r="G470" s="35">
        <f t="shared" si="106"/>
        <v>1.0213040407095901</v>
      </c>
      <c r="H470" s="35">
        <f t="shared" si="107"/>
        <v>1.0187711124164853</v>
      </c>
      <c r="I470" s="35">
        <f t="shared" si="108"/>
        <v>1.0158018106734865</v>
      </c>
      <c r="J470" s="35">
        <f t="shared" si="109"/>
        <v>1.0124077441570489</v>
      </c>
      <c r="K470" s="35">
        <f t="shared" si="110"/>
        <v>1.008601960579028</v>
      </c>
      <c r="L470" s="35">
        <f t="shared" si="111"/>
        <v>1.0043988125184506</v>
      </c>
      <c r="M470" s="35">
        <f t="shared" si="112"/>
        <v>0.99981381420452764</v>
      </c>
      <c r="N470" s="35">
        <f t="shared" si="113"/>
        <v>0.99486349190070356</v>
      </c>
    </row>
    <row r="471" spans="1:14">
      <c r="A471" s="34">
        <f t="shared" si="100"/>
        <v>489.36319701860032</v>
      </c>
      <c r="B471" s="35">
        <f t="shared" si="101"/>
        <v>3073200.8772768099</v>
      </c>
      <c r="C471" s="36">
        <f t="shared" si="102"/>
        <v>1.0262258716115182</v>
      </c>
      <c r="D471" s="35">
        <f t="shared" si="103"/>
        <v>1.0255540022008343</v>
      </c>
      <c r="E471" s="35">
        <f t="shared" si="104"/>
        <v>1.0244371463725701</v>
      </c>
      <c r="F471" s="35">
        <f t="shared" si="105"/>
        <v>1.0228796605461916</v>
      </c>
      <c r="G471" s="35">
        <f t="shared" si="106"/>
        <v>1.0208875777068611</v>
      </c>
      <c r="H471" s="35">
        <f t="shared" si="107"/>
        <v>1.0184685430752398</v>
      </c>
      <c r="I471" s="35">
        <f t="shared" si="108"/>
        <v>1.0156317337205287</v>
      </c>
      <c r="J471" s="35">
        <f t="shared" si="109"/>
        <v>1.0123877637488881</v>
      </c>
      <c r="K471" s="35">
        <f t="shared" si="110"/>
        <v>1.0087485769464668</v>
      </c>
      <c r="L471" s="35">
        <f t="shared" si="111"/>
        <v>1.0047273289432366</v>
      </c>
      <c r="M471" s="35">
        <f t="shared" si="112"/>
        <v>1.0003382610871747</v>
      </c>
      <c r="N471" s="35">
        <f t="shared" si="113"/>
        <v>0.99559656827747356</v>
      </c>
    </row>
    <row r="472" spans="1:14">
      <c r="A472" s="34">
        <f t="shared" si="100"/>
        <v>490.49129569429027</v>
      </c>
      <c r="B472" s="35">
        <f t="shared" si="101"/>
        <v>3080285.3369601429</v>
      </c>
      <c r="C472" s="36">
        <f t="shared" si="102"/>
        <v>1.0255588339078046</v>
      </c>
      <c r="D472" s="35">
        <f t="shared" si="103"/>
        <v>1.024918374462924</v>
      </c>
      <c r="E472" s="35">
        <f t="shared" si="104"/>
        <v>1.0238536033224168</v>
      </c>
      <c r="F472" s="35">
        <f t="shared" si="105"/>
        <v>1.0223684834400604</v>
      </c>
      <c r="G472" s="35">
        <f t="shared" si="106"/>
        <v>1.0204685056582119</v>
      </c>
      <c r="H472" s="35">
        <f t="shared" si="107"/>
        <v>1.018160632800041</v>
      </c>
      <c r="I472" s="35">
        <f t="shared" si="108"/>
        <v>1.0154532297154122</v>
      </c>
      <c r="J472" s="35">
        <f t="shared" si="109"/>
        <v>1.0123559806384865</v>
      </c>
      <c r="K472" s="35">
        <f t="shared" si="110"/>
        <v>1.0088797954250981</v>
      </c>
      <c r="L472" s="35">
        <f t="shared" si="111"/>
        <v>1.0050367063998331</v>
      </c>
      <c r="M472" s="35">
        <f t="shared" si="112"/>
        <v>1.0008397576534833</v>
      </c>
      <c r="N472" s="35">
        <f t="shared" si="113"/>
        <v>0.99630288869030081</v>
      </c>
    </row>
    <row r="473" spans="1:14">
      <c r="A473" s="34">
        <f t="shared" si="100"/>
        <v>491.62199490600307</v>
      </c>
      <c r="B473" s="35">
        <f t="shared" si="101"/>
        <v>3087386.1280096993</v>
      </c>
      <c r="C473" s="36">
        <f t="shared" si="102"/>
        <v>1.0248955215966609</v>
      </c>
      <c r="D473" s="35">
        <f t="shared" si="103"/>
        <v>1.0242856519168637</v>
      </c>
      <c r="E473" s="35">
        <f t="shared" si="104"/>
        <v>1.0232716173555265</v>
      </c>
      <c r="F473" s="35">
        <f t="shared" si="105"/>
        <v>1.0218570152351396</v>
      </c>
      <c r="G473" s="35">
        <f t="shared" si="106"/>
        <v>1.0200468322337992</v>
      </c>
      <c r="H473" s="35">
        <f t="shared" si="107"/>
        <v>1.0178473959545107</v>
      </c>
      <c r="I473" s="35">
        <f t="shared" si="108"/>
        <v>1.0152663142490403</v>
      </c>
      <c r="J473" s="35">
        <f t="shared" si="109"/>
        <v>1.012312403421382</v>
      </c>
      <c r="K473" s="35">
        <f t="shared" si="110"/>
        <v>1.0089956066133874</v>
      </c>
      <c r="L473" s="35">
        <f t="shared" si="111"/>
        <v>1.0053269038143442</v>
      </c>
      <c r="M473" s="35">
        <f t="shared" si="112"/>
        <v>1.0013182150346525</v>
      </c>
      <c r="N473" s="35">
        <f t="shared" si="113"/>
        <v>0.99698229824027962</v>
      </c>
    </row>
    <row r="474" spans="1:14">
      <c r="A474" s="34">
        <f t="shared" si="100"/>
        <v>492.75530064859333</v>
      </c>
      <c r="B474" s="35">
        <f t="shared" si="101"/>
        <v>3094503.2880731663</v>
      </c>
      <c r="C474" s="36">
        <f t="shared" si="102"/>
        <v>1.0242359084346935</v>
      </c>
      <c r="D474" s="35">
        <f t="shared" si="103"/>
        <v>1.0236558140472005</v>
      </c>
      <c r="E474" s="35">
        <f t="shared" si="104"/>
        <v>1.0226911765282281</v>
      </c>
      <c r="F474" s="35">
        <f t="shared" si="105"/>
        <v>1.0213452539894128</v>
      </c>
      <c r="G474" s="35">
        <f t="shared" si="106"/>
        <v>1.0196225650373356</v>
      </c>
      <c r="H474" s="35">
        <f t="shared" si="107"/>
        <v>1.0175288469622426</v>
      </c>
      <c r="I474" s="35">
        <f t="shared" si="108"/>
        <v>1.015071003289598</v>
      </c>
      <c r="J474" s="35">
        <f t="shared" si="109"/>
        <v>1.0122570416222199</v>
      </c>
      <c r="K474" s="35">
        <f t="shared" si="110"/>
        <v>1.0090960028499356</v>
      </c>
      <c r="L474" s="35">
        <f t="shared" si="111"/>
        <v>1.0055978829226777</v>
      </c>
      <c r="M474" s="35">
        <f t="shared" si="112"/>
        <v>1.001773548469417</v>
      </c>
      <c r="N474" s="35">
        <f t="shared" si="113"/>
        <v>0.99763464759838794</v>
      </c>
    </row>
    <row r="475" spans="1:14">
      <c r="A475" s="34">
        <f t="shared" si="100"/>
        <v>493.89121893073536</v>
      </c>
      <c r="B475" s="35">
        <f t="shared" si="101"/>
        <v>3101636.854885018</v>
      </c>
      <c r="C475" s="36">
        <f t="shared" si="102"/>
        <v>1.0235799683961482</v>
      </c>
      <c r="D475" s="35">
        <f t="shared" si="103"/>
        <v>1.0230288404733792</v>
      </c>
      <c r="E475" s="35">
        <f t="shared" si="104"/>
        <v>1.0221122689257411</v>
      </c>
      <c r="F475" s="35">
        <f t="shared" si="105"/>
        <v>1.020833197704637</v>
      </c>
      <c r="G475" s="35">
        <f t="shared" si="106"/>
        <v>1.0191957116068191</v>
      </c>
      <c r="H475" s="35">
        <f t="shared" si="107"/>
        <v>1.0172050003062316</v>
      </c>
      <c r="I475" s="35">
        <f t="shared" si="108"/>
        <v>1.0148673131803676</v>
      </c>
      <c r="J475" s="35">
        <f t="shared" si="109"/>
        <v>1.012189905692493</v>
      </c>
      <c r="K475" s="35">
        <f t="shared" si="110"/>
        <v>1.009180978215791</v>
      </c>
      <c r="L475" s="35">
        <f t="shared" si="111"/>
        <v>1.0058496082864621</v>
      </c>
      <c r="M475" s="35">
        <f t="shared" si="112"/>
        <v>1.0022056773481187</v>
      </c>
      <c r="N475" s="35">
        <f t="shared" si="113"/>
        <v>0.99825979309860213</v>
      </c>
    </row>
    <row r="476" spans="1:14">
      <c r="A476" s="34">
        <f t="shared" si="100"/>
        <v>495.02975577495477</v>
      </c>
      <c r="B476" s="35">
        <f t="shared" si="101"/>
        <v>3108786.8662667158</v>
      </c>
      <c r="C476" s="36">
        <f t="shared" si="102"/>
        <v>1.0229276756706391</v>
      </c>
      <c r="D476" s="35">
        <f t="shared" si="103"/>
        <v>1.0224047109485923</v>
      </c>
      <c r="E476" s="35">
        <f t="shared" si="104"/>
        <v>1.021534882662319</v>
      </c>
      <c r="F476" s="35">
        <f t="shared" si="105"/>
        <v>1.020320844327286</v>
      </c>
      <c r="G476" s="35">
        <f t="shared" si="106"/>
        <v>1.0187662794152623</v>
      </c>
      <c r="H476" s="35">
        <f t="shared" si="107"/>
        <v>1.016875870528305</v>
      </c>
      <c r="I476" s="35">
        <f t="shared" si="108"/>
        <v>1.0146552606374979</v>
      </c>
      <c r="J476" s="35">
        <f t="shared" si="109"/>
        <v>1.0121110070080748</v>
      </c>
      <c r="K476" s="35">
        <f t="shared" si="110"/>
        <v>1.0092505285362035</v>
      </c>
      <c r="L476" s="35">
        <f t="shared" si="111"/>
        <v>1.0060820473077983</v>
      </c>
      <c r="M476" s="35">
        <f t="shared" si="112"/>
        <v>1.0026145252547392</v>
      </c>
      <c r="N476" s="35">
        <f t="shared" si="113"/>
        <v>0.99885759682790309</v>
      </c>
    </row>
    <row r="477" spans="1:14">
      <c r="A477" s="34">
        <f t="shared" si="100"/>
        <v>496.17091721766053</v>
      </c>
      <c r="B477" s="35">
        <f t="shared" si="101"/>
        <v>3115953.3601269079</v>
      </c>
      <c r="C477" s="36">
        <f t="shared" si="102"/>
        <v>1.0222790046609003</v>
      </c>
      <c r="D477" s="35">
        <f t="shared" si="103"/>
        <v>1.0217834053586405</v>
      </c>
      <c r="E477" s="35">
        <f t="shared" si="104"/>
        <v>1.0209590058813833</v>
      </c>
      <c r="F477" s="35">
        <f t="shared" si="105"/>
        <v>1.019808191749481</v>
      </c>
      <c r="G477" s="35">
        <f t="shared" si="106"/>
        <v>1.0183342758714145</v>
      </c>
      <c r="H477" s="35">
        <f t="shared" si="107"/>
        <v>1.0165414722285488</v>
      </c>
      <c r="I477" s="35">
        <f t="shared" si="108"/>
        <v>1.0144348627477255</v>
      </c>
      <c r="J477" s="35">
        <f t="shared" si="109"/>
        <v>1.0120203578665441</v>
      </c>
      <c r="K477" s="35">
        <f t="shared" si="110"/>
        <v>1.0093046513818085</v>
      </c>
      <c r="L477" s="35">
        <f t="shared" si="111"/>
        <v>1.0062951702428262</v>
      </c>
      <c r="M477" s="35">
        <f t="shared" si="112"/>
        <v>1.0030000200068461</v>
      </c>
      <c r="N477" s="35">
        <f t="shared" si="113"/>
        <v>0.99942792671306646</v>
      </c>
    </row>
    <row r="478" spans="1:14">
      <c r="A478" s="34">
        <f t="shared" si="100"/>
        <v>497.31470930917703</v>
      </c>
      <c r="B478" s="35">
        <f t="shared" si="101"/>
        <v>3123136.3744616318</v>
      </c>
      <c r="C478" s="36">
        <f t="shared" si="102"/>
        <v>1.0216339299805661</v>
      </c>
      <c r="D478" s="35">
        <f t="shared" si="103"/>
        <v>1.021164903720801</v>
      </c>
      <c r="E478" s="35">
        <f t="shared" si="104"/>
        <v>1.0203846267556496</v>
      </c>
      <c r="F478" s="35">
        <f t="shared" si="105"/>
        <v>1.0192952378099103</v>
      </c>
      <c r="G478" s="35">
        <f t="shared" si="106"/>
        <v>1.0178997083204862</v>
      </c>
      <c r="H478" s="35">
        <f t="shared" si="107"/>
        <v>1.0162018200647422</v>
      </c>
      <c r="I478" s="35">
        <f t="shared" si="108"/>
        <v>1.0142061369660569</v>
      </c>
      <c r="J478" s="35">
        <f t="shared" si="109"/>
        <v>1.0119179714843034</v>
      </c>
      <c r="K478" s="35">
        <f t="shared" si="110"/>
        <v>1.0093433460692527</v>
      </c>
      <c r="L478" s="35">
        <f t="shared" si="111"/>
        <v>1.006488950214103</v>
      </c>
      <c r="M478" s="35">
        <f t="shared" si="112"/>
        <v>1.0033620936934213</v>
      </c>
      <c r="N478" s="35">
        <f t="shared" si="113"/>
        <v>0.99997065660413464</v>
      </c>
    </row>
    <row r="479" spans="1:14">
      <c r="A479" s="34">
        <f t="shared" si="100"/>
        <v>498.46113811377614</v>
      </c>
      <c r="B479" s="35">
        <f t="shared" si="101"/>
        <v>3130335.9473545142</v>
      </c>
      <c r="C479" s="36">
        <f t="shared" si="102"/>
        <v>1.0209924264519834</v>
      </c>
      <c r="D479" s="35">
        <f t="shared" si="103"/>
        <v>1.0205491861827092</v>
      </c>
      <c r="E479" s="35">
        <f t="shared" si="104"/>
        <v>1.019811733487255</v>
      </c>
      <c r="F479" s="35">
        <f t="shared" si="105"/>
        <v>1.0187819802947431</v>
      </c>
      <c r="G479" s="35">
        <f t="shared" si="106"/>
        <v>1.0174625840448732</v>
      </c>
      <c r="H479" s="35">
        <f t="shared" si="107"/>
        <v>1.0158569287517922</v>
      </c>
      <c r="I479" s="35">
        <f t="shared" si="108"/>
        <v>1.0139691011134078</v>
      </c>
      <c r="J479" s="35">
        <f t="shared" si="109"/>
        <v>1.0118038619934966</v>
      </c>
      <c r="K479" s="35">
        <f t="shared" si="110"/>
        <v>1.0093666136612549</v>
      </c>
      <c r="L479" s="35">
        <f t="shared" si="111"/>
        <v>1.0066633632217821</v>
      </c>
      <c r="M479" s="35">
        <f t="shared" si="112"/>
        <v>1.0037006827105273</v>
      </c>
      <c r="N479" s="35">
        <f t="shared" si="113"/>
        <v>1.0004856663544681</v>
      </c>
    </row>
    <row r="480" spans="1:14">
      <c r="A480" s="34">
        <f t="shared" si="100"/>
        <v>499.61020970970918</v>
      </c>
      <c r="B480" s="35">
        <f t="shared" si="101"/>
        <v>3137552.1169769736</v>
      </c>
      <c r="C480" s="36">
        <f t="shared" si="102"/>
        <v>1.020354469104044</v>
      </c>
      <c r="D480" s="35">
        <f t="shared" si="103"/>
        <v>1.0199362330212485</v>
      </c>
      <c r="E480" s="35">
        <f t="shared" si="104"/>
        <v>1.019240314307871</v>
      </c>
      <c r="F480" s="35">
        <f t="shared" si="105"/>
        <v>1.018268416938529</v>
      </c>
      <c r="G480" s="35">
        <f t="shared" si="106"/>
        <v>1.0170229102648767</v>
      </c>
      <c r="H480" s="35">
        <f t="shared" si="107"/>
        <v>1.0155068130611722</v>
      </c>
      <c r="I480" s="35">
        <f t="shared" si="108"/>
        <v>1.0137237733741971</v>
      </c>
      <c r="J480" s="35">
        <f t="shared" si="109"/>
        <v>1.0116780444387219</v>
      </c>
      <c r="K480" s="35">
        <f t="shared" si="110"/>
        <v>1.0093744569661023</v>
      </c>
      <c r="L480" s="35">
        <f t="shared" si="111"/>
        <v>1.0068183881535793</v>
      </c>
      <c r="M480" s="35">
        <f t="shared" si="112"/>
        <v>1.0040157277947739</v>
      </c>
      <c r="N480" s="35">
        <f t="shared" si="113"/>
        <v>1.0009728418972739</v>
      </c>
    </row>
    <row r="481" spans="1:14">
      <c r="A481" s="34">
        <f t="shared" si="100"/>
        <v>500.76193018923942</v>
      </c>
      <c r="B481" s="35">
        <f t="shared" si="101"/>
        <v>3144784.9215884237</v>
      </c>
      <c r="C481" s="36">
        <f t="shared" si="102"/>
        <v>1.0197200331700504</v>
      </c>
      <c r="D481" s="35">
        <f t="shared" si="103"/>
        <v>1.0193260246414495</v>
      </c>
      <c r="E481" s="35">
        <f t="shared" si="104"/>
        <v>1.0186703574788165</v>
      </c>
      <c r="F481" s="35">
        <f t="shared" si="105"/>
        <v>1.0177545454250885</v>
      </c>
      <c r="G481" s="35">
        <f t="shared" si="106"/>
        <v>1.0165806941394226</v>
      </c>
      <c r="H481" s="35">
        <f t="shared" si="107"/>
        <v>1.01515148782036</v>
      </c>
      <c r="I481" s="35">
        <f t="shared" si="108"/>
        <v>1.013470172293903</v>
      </c>
      <c r="J481" s="35">
        <f t="shared" si="109"/>
        <v>1.0115405347735456</v>
      </c>
      <c r="K481" s="35">
        <f t="shared" si="110"/>
        <v>1.009366880536583</v>
      </c>
      <c r="L481" s="35">
        <f t="shared" si="111"/>
        <v>1.0069540067935221</v>
      </c>
      <c r="M481" s="35">
        <f t="shared" si="112"/>
        <v>1.0043071740545548</v>
      </c>
      <c r="N481" s="35">
        <f t="shared" si="113"/>
        <v>1.0014320753185193</v>
      </c>
    </row>
    <row r="482" spans="1:14">
      <c r="A482" s="34">
        <f t="shared" si="100"/>
        <v>501.91630565867416</v>
      </c>
      <c r="B482" s="35">
        <f t="shared" si="101"/>
        <v>3152034.3995364737</v>
      </c>
      <c r="C482" s="36">
        <f t="shared" si="102"/>
        <v>1.0190890940855999</v>
      </c>
      <c r="D482" s="35">
        <f t="shared" si="103"/>
        <v>1.0187185415753985</v>
      </c>
      <c r="E482" s="35">
        <f t="shared" si="104"/>
        <v>1.0181018512911588</v>
      </c>
      <c r="F482" s="35">
        <f t="shared" si="105"/>
        <v>1.0172403633883924</v>
      </c>
      <c r="G482" s="35">
        <f t="shared" si="106"/>
        <v>1.0161359427667787</v>
      </c>
      <c r="H482" s="35">
        <f t="shared" si="107"/>
        <v>1.0147909679122782</v>
      </c>
      <c r="I482" s="35">
        <f t="shared" si="108"/>
        <v>1.0132083167765744</v>
      </c>
      <c r="J482" s="35">
        <f t="shared" si="109"/>
        <v>1.0113913498568117</v>
      </c>
      <c r="K482" s="35">
        <f t="shared" si="110"/>
        <v>1.0093438906683549</v>
      </c>
      <c r="L482" s="35">
        <f t="shared" si="111"/>
        <v>1.0070702038294701</v>
      </c>
      <c r="M482" s="35">
        <f t="shared" si="112"/>
        <v>1.0045749709990166</v>
      </c>
      <c r="N482" s="35">
        <f t="shared" si="113"/>
        <v>1.0018632649261374</v>
      </c>
    </row>
    <row r="483" spans="1:14">
      <c r="A483" s="34">
        <f t="shared" si="100"/>
        <v>503.07334223839723</v>
      </c>
      <c r="B483" s="35">
        <f t="shared" si="101"/>
        <v>3159300.5892571346</v>
      </c>
      <c r="C483" s="36">
        <f t="shared" si="102"/>
        <v>1.0184616274865006</v>
      </c>
      <c r="D483" s="35">
        <f t="shared" si="103"/>
        <v>1.0181137644811564</v>
      </c>
      <c r="E483" s="35">
        <f t="shared" si="104"/>
        <v>1.0175347840658142</v>
      </c>
      <c r="F483" s="35">
        <f t="shared" si="105"/>
        <v>1.0167258684134335</v>
      </c>
      <c r="G483" s="35">
        <f t="shared" si="106"/>
        <v>1.0156886631852704</v>
      </c>
      <c r="H483" s="35">
        <f t="shared" si="107"/>
        <v>1.0144252682747386</v>
      </c>
      <c r="I483" s="35">
        <f t="shared" si="108"/>
        <v>1.0129382260823048</v>
      </c>
      <c r="J483" s="35">
        <f t="shared" si="109"/>
        <v>1.01123050744876</v>
      </c>
      <c r="K483" s="35">
        <f t="shared" si="110"/>
        <v>1.0093054953977549</v>
      </c>
      <c r="L483" s="35">
        <f t="shared" si="111"/>
        <v>1.0071669668594074</v>
      </c>
      <c r="M483" s="35">
        <f t="shared" si="112"/>
        <v>1.0048190725647332</v>
      </c>
      <c r="N483" s="35">
        <f t="shared" si="113"/>
        <v>1.0022663153154412</v>
      </c>
    </row>
    <row r="484" spans="1:14">
      <c r="A484" s="34">
        <f t="shared" si="100"/>
        <v>504.23304606290139</v>
      </c>
      <c r="B484" s="35">
        <f t="shared" si="101"/>
        <v>3166583.5292750206</v>
      </c>
      <c r="C484" s="36">
        <f t="shared" si="102"/>
        <v>1.0178376092067118</v>
      </c>
      <c r="D484" s="35">
        <f t="shared" si="103"/>
        <v>1.0175116741416872</v>
      </c>
      <c r="E484" s="35">
        <f t="shared" si="104"/>
        <v>1.0169691441536426</v>
      </c>
      <c r="F484" s="35">
        <f t="shared" si="105"/>
        <v>1.0162110580370876</v>
      </c>
      <c r="G484" s="35">
        <f t="shared" si="106"/>
        <v>1.0152388623739965</v>
      </c>
      <c r="H484" s="35">
        <f t="shared" si="107"/>
        <v>1.0140544038998882</v>
      </c>
      <c r="I484" s="35">
        <f t="shared" si="108"/>
        <v>1.0126599198246669</v>
      </c>
      <c r="J484" s="35">
        <f t="shared" si="109"/>
        <v>1.0110580262069435</v>
      </c>
      <c r="K484" s="35">
        <f t="shared" si="110"/>
        <v>1.0092517044990483</v>
      </c>
      <c r="L484" s="35">
        <f t="shared" si="111"/>
        <v>1.0072442863964965</v>
      </c>
      <c r="M484" s="35">
        <f t="shared" si="112"/>
        <v>1.0050394371400615</v>
      </c>
      <c r="N484" s="35">
        <f t="shared" si="113"/>
        <v>1.0026411374306625</v>
      </c>
    </row>
    <row r="485" spans="1:14">
      <c r="A485" s="34">
        <f t="shared" si="100"/>
        <v>505.39542328082092</v>
      </c>
      <c r="B485" s="35">
        <f t="shared" si="101"/>
        <v>3173883.2582035554</v>
      </c>
      <c r="C485" s="36">
        <f t="shared" si="102"/>
        <v>1.0172170152763054</v>
      </c>
      <c r="D485" s="35">
        <f t="shared" si="103"/>
        <v>1.0169122514637945</v>
      </c>
      <c r="E485" s="35">
        <f t="shared" si="104"/>
        <v>1.0164049199355312</v>
      </c>
      <c r="F485" s="35">
        <f t="shared" si="105"/>
        <v>1.0156959297489621</v>
      </c>
      <c r="G485" s="35">
        <f t="shared" si="106"/>
        <v>1.0147865472535387</v>
      </c>
      <c r="H485" s="35">
        <f t="shared" si="107"/>
        <v>1.013678389833655</v>
      </c>
      <c r="I485" s="35">
        <f t="shared" si="108"/>
        <v>1.0123734179681039</v>
      </c>
      <c r="J485" s="35">
        <f t="shared" si="109"/>
        <v>1.0108739256819528</v>
      </c>
      <c r="K485" s="35">
        <f t="shared" si="110"/>
        <v>1.0091825294811148</v>
      </c>
      <c r="L485" s="35">
        <f t="shared" si="111"/>
        <v>1.0073021558728883</v>
      </c>
      <c r="M485" s="35">
        <f t="shared" si="112"/>
        <v>1.005236027587141</v>
      </c>
      <c r="N485" s="35">
        <f t="shared" si="113"/>
        <v>1.0029876486225342</v>
      </c>
    </row>
    <row r="486" spans="1:14">
      <c r="A486" s="34">
        <f t="shared" si="100"/>
        <v>506.56048005496405</v>
      </c>
      <c r="B486" s="35">
        <f t="shared" si="101"/>
        <v>3181199.8147451743</v>
      </c>
      <c r="C486" s="36">
        <f t="shared" si="102"/>
        <v>1.016599821919457</v>
      </c>
      <c r="D486" s="35">
        <f t="shared" si="103"/>
        <v>1.0163154774770689</v>
      </c>
      <c r="E486" s="35">
        <f t="shared" si="104"/>
        <v>1.0158420998224797</v>
      </c>
      <c r="F486" s="35">
        <f t="shared" si="105"/>
        <v>1.01518048099224</v>
      </c>
      <c r="G486" s="35">
        <f t="shared" si="106"/>
        <v>1.0143317246866748</v>
      </c>
      <c r="H486" s="35">
        <f t="shared" si="107"/>
        <v>1.013297241175199</v>
      </c>
      <c r="I486" s="35">
        <f t="shared" si="108"/>
        <v>1.0120787408252889</v>
      </c>
      <c r="J486" s="35">
        <f t="shared" si="109"/>
        <v>1.0106782263129488</v>
      </c>
      <c r="K486" s="35">
        <f t="shared" si="110"/>
        <v>1.0090979835835843</v>
      </c>
      <c r="L486" s="35">
        <f t="shared" si="111"/>
        <v>1.0073405716422925</v>
      </c>
      <c r="M486" s="35">
        <f t="shared" si="112"/>
        <v>1.0054088112615289</v>
      </c>
      <c r="N486" s="35">
        <f t="shared" si="113"/>
        <v>1.0033057727018506</v>
      </c>
    </row>
    <row r="487" spans="1:14">
      <c r="A487" s="34">
        <f t="shared" si="100"/>
        <v>507.72822256234588</v>
      </c>
      <c r="B487" s="35">
        <f t="shared" si="101"/>
        <v>3188533.2376915319</v>
      </c>
      <c r="C487" s="36">
        <f t="shared" si="102"/>
        <v>1.0159860055524588</v>
      </c>
      <c r="D487" s="35">
        <f t="shared" si="103"/>
        <v>1.0157213333328436</v>
      </c>
      <c r="E487" s="35">
        <f t="shared" si="104"/>
        <v>1.0152806722556764</v>
      </c>
      <c r="F487" s="35">
        <f t="shared" si="105"/>
        <v>1.0146647091645109</v>
      </c>
      <c r="G487" s="35">
        <f t="shared" si="106"/>
        <v>1.0138744014790859</v>
      </c>
      <c r="H487" s="35">
        <f t="shared" si="107"/>
        <v>1.012910973076363</v>
      </c>
      <c r="I487" s="35">
        <f t="shared" si="108"/>
        <v>1.0117759090544409</v>
      </c>
      <c r="J487" s="35">
        <f t="shared" si="109"/>
        <v>1.0104709494230057</v>
      </c>
      <c r="K487" s="35">
        <f t="shared" si="110"/>
        <v>1.0089980817724165</v>
      </c>
      <c r="L487" s="35">
        <f t="shared" si="111"/>
        <v>1.007359532981297</v>
      </c>
      <c r="M487" s="35">
        <f t="shared" si="112"/>
        <v>1.005557760029441</v>
      </c>
      <c r="N487" s="35">
        <f t="shared" si="113"/>
        <v>1.0035954399889304</v>
      </c>
    </row>
    <row r="488" spans="1:14">
      <c r="A488" s="34">
        <f t="shared" si="100"/>
        <v>508.89865699422091</v>
      </c>
      <c r="B488" s="35">
        <f t="shared" si="101"/>
        <v>3195883.5659237076</v>
      </c>
      <c r="C488" s="36">
        <f t="shared" si="102"/>
        <v>1.0153755427817548</v>
      </c>
      <c r="D488" s="35">
        <f t="shared" si="103"/>
        <v>1.0151298003031595</v>
      </c>
      <c r="E488" s="35">
        <f t="shared" si="104"/>
        <v>1.0147206257065695</v>
      </c>
      <c r="F488" s="35">
        <f t="shared" si="105"/>
        <v>1.0141486116185923</v>
      </c>
      <c r="G488" s="35">
        <f t="shared" si="106"/>
        <v>1.0134145843800619</v>
      </c>
      <c r="H488" s="35">
        <f t="shared" si="107"/>
        <v>1.0125196007411255</v>
      </c>
      <c r="I488" s="35">
        <f t="shared" si="108"/>
        <v>1.0114649436566066</v>
      </c>
      <c r="J488" s="35">
        <f t="shared" si="109"/>
        <v>1.0102521172142616</v>
      </c>
      <c r="K488" s="35">
        <f t="shared" si="110"/>
        <v>1.0088828407349271</v>
      </c>
      <c r="L488" s="35">
        <f t="shared" si="111"/>
        <v>1.0073590420894427</v>
      </c>
      <c r="M488" s="35">
        <f t="shared" si="112"/>
        <v>1.0056828502825814</v>
      </c>
      <c r="N488" s="35">
        <f t="shared" si="113"/>
        <v>1.0038565873589234</v>
      </c>
    </row>
    <row r="489" spans="1:14">
      <c r="A489" s="34">
        <f t="shared" si="100"/>
        <v>510.07178955611596</v>
      </c>
      <c r="B489" s="35">
        <f t="shared" si="101"/>
        <v>3203250.8384124083</v>
      </c>
      <c r="C489" s="36">
        <f t="shared" si="102"/>
        <v>1.0147684104020047</v>
      </c>
      <c r="D489" s="35">
        <f t="shared" si="103"/>
        <v>1.0145408597797392</v>
      </c>
      <c r="E489" s="35">
        <f t="shared" si="104"/>
        <v>1.0141619486769362</v>
      </c>
      <c r="F489" s="35">
        <f t="shared" si="105"/>
        <v>1.0136321856633461</v>
      </c>
      <c r="G489" s="35">
        <f t="shared" si="106"/>
        <v>1.0129522800832083</v>
      </c>
      <c r="H489" s="35">
        <f t="shared" si="107"/>
        <v>1.0121231394250576</v>
      </c>
      <c r="I489" s="35">
        <f t="shared" si="108"/>
        <v>1.0111458659729047</v>
      </c>
      <c r="J489" s="35">
        <f t="shared" si="109"/>
        <v>1.0100217527628894</v>
      </c>
      <c r="K489" s="35">
        <f t="shared" si="110"/>
        <v>1.0087522788742711</v>
      </c>
      <c r="L489" s="35">
        <f t="shared" si="111"/>
        <v>1.0073391040880506</v>
      </c>
      <c r="M489" s="35">
        <f t="shared" si="112"/>
        <v>1.0057840629505495</v>
      </c>
      <c r="N489" s="35">
        <f t="shared" si="113"/>
        <v>1.004089158282901</v>
      </c>
    </row>
    <row r="490" spans="1:14">
      <c r="A490" s="34">
        <f t="shared" si="100"/>
        <v>511.24762646786314</v>
      </c>
      <c r="B490" s="35">
        <f t="shared" si="101"/>
        <v>3210635.0942181805</v>
      </c>
      <c r="C490" s="36">
        <f t="shared" si="102"/>
        <v>1.0141645853941652</v>
      </c>
      <c r="D490" s="35">
        <f t="shared" si="103"/>
        <v>1.0139544932729698</v>
      </c>
      <c r="E490" s="35">
        <f t="shared" si="104"/>
        <v>1.0136046296989405</v>
      </c>
      <c r="F490" s="35">
        <f t="shared" si="105"/>
        <v>1.0131154285644788</v>
      </c>
      <c r="G490" s="35">
        <f t="shared" si="106"/>
        <v>1.0124874952271459</v>
      </c>
      <c r="H490" s="35">
        <f t="shared" si="107"/>
        <v>1.0117216044347788</v>
      </c>
      <c r="I490" s="35">
        <f t="shared" si="108"/>
        <v>1.0108186976817366</v>
      </c>
      <c r="J490" s="35">
        <f t="shared" si="109"/>
        <v>1.0097798800138769</v>
      </c>
      <c r="K490" s="35">
        <f t="shared" si="110"/>
        <v>1.0086064163033781</v>
      </c>
      <c r="L490" s="35">
        <f t="shared" si="111"/>
        <v>1.0072997270178006</v>
      </c>
      <c r="M490" s="35">
        <f t="shared" si="112"/>
        <v>1.0058613835108052</v>
      </c>
      <c r="N490" s="35">
        <f t="shared" si="113"/>
        <v>1.0042931028646791</v>
      </c>
    </row>
    <row r="491" spans="1:14">
      <c r="A491" s="34">
        <f t="shared" si="100"/>
        <v>512.42617396363266</v>
      </c>
      <c r="B491" s="35">
        <f t="shared" si="101"/>
        <v>3218036.372491613</v>
      </c>
      <c r="C491" s="36">
        <f t="shared" si="102"/>
        <v>1.0135640449235983</v>
      </c>
      <c r="D491" s="35">
        <f t="shared" si="103"/>
        <v>1.0133706824108955</v>
      </c>
      <c r="E491" s="35">
        <f t="shared" si="104"/>
        <v>1.0130486573351958</v>
      </c>
      <c r="F491" s="35">
        <f t="shared" si="105"/>
        <v>1.0125983375453405</v>
      </c>
      <c r="G491" s="35">
        <f t="shared" si="106"/>
        <v>1.0120202363962134</v>
      </c>
      <c r="H491" s="35">
        <f t="shared" si="107"/>
        <v>1.0113150111274176</v>
      </c>
      <c r="I491" s="35">
        <f t="shared" si="108"/>
        <v>1.010483460795959</v>
      </c>
      <c r="J491" s="35">
        <f t="shared" si="109"/>
        <v>1.0095265237756319</v>
      </c>
      <c r="K491" s="35">
        <f t="shared" si="110"/>
        <v>1.0084452748383494</v>
      </c>
      <c r="L491" s="35">
        <f t="shared" si="111"/>
        <v>1.0072409218350691</v>
      </c>
      <c r="M491" s="35">
        <f t="shared" si="112"/>
        <v>1.0059148019961897</v>
      </c>
      <c r="N491" s="35">
        <f t="shared" si="113"/>
        <v>1.0044683778733272</v>
      </c>
    </row>
    <row r="492" spans="1:14">
      <c r="A492" s="34">
        <f t="shared" si="100"/>
        <v>513.60743829196599</v>
      </c>
      <c r="B492" s="35">
        <f t="shared" si="101"/>
        <v>3225454.7124735466</v>
      </c>
      <c r="C492" s="36">
        <f t="shared" si="102"/>
        <v>1.0129667663382003</v>
      </c>
      <c r="D492" s="35">
        <f t="shared" si="103"/>
        <v>1.0127894089382179</v>
      </c>
      <c r="E492" s="35">
        <f t="shared" si="104"/>
        <v>1.0124940201788142</v>
      </c>
      <c r="F492" s="35">
        <f t="shared" si="105"/>
        <v>1.0120809097877095</v>
      </c>
      <c r="G492" s="35">
        <f t="shared" si="106"/>
        <v>1.0115505101211648</v>
      </c>
      <c r="H492" s="35">
        <f t="shared" si="107"/>
        <v>1.0109033749100718</v>
      </c>
      <c r="I492" s="35">
        <f t="shared" si="108"/>
        <v>1.0101401776600247</v>
      </c>
      <c r="J492" s="35">
        <f t="shared" si="109"/>
        <v>1.0092617097144025</v>
      </c>
      <c r="K492" s="35">
        <f t="shared" si="110"/>
        <v>1.0082688779913176</v>
      </c>
      <c r="L492" s="35">
        <f t="shared" si="111"/>
        <v>1.0071627024070238</v>
      </c>
      <c r="M492" s="35">
        <f t="shared" si="112"/>
        <v>1.0059443129999854</v>
      </c>
      <c r="N492" s="35">
        <f t="shared" si="113"/>
        <v>1.0046149467713159</v>
      </c>
    </row>
    <row r="493" spans="1:14">
      <c r="A493" s="34">
        <f t="shared" si="100"/>
        <v>514.79142571580905</v>
      </c>
      <c r="B493" s="35">
        <f t="shared" si="101"/>
        <v>3232890.153495281</v>
      </c>
      <c r="C493" s="36">
        <f t="shared" si="102"/>
        <v>1.0123727271665541</v>
      </c>
      <c r="D493" s="35">
        <f t="shared" si="103"/>
        <v>1.0122106547153047</v>
      </c>
      <c r="E493" s="35">
        <f t="shared" si="104"/>
        <v>1.0119407068534549</v>
      </c>
      <c r="F493" s="35">
        <f t="shared" si="105"/>
        <v>1.0115631424325691</v>
      </c>
      <c r="G493" s="35">
        <f t="shared" si="106"/>
        <v>1.0110783228798637</v>
      </c>
      <c r="H493" s="35">
        <f t="shared" si="107"/>
        <v>1.0104867112392717</v>
      </c>
      <c r="I493" s="35">
        <f t="shared" si="108"/>
        <v>1.0097888709470879</v>
      </c>
      <c r="J493" s="35">
        <f t="shared" si="109"/>
        <v>1.008985464348523</v>
      </c>
      <c r="K493" s="35">
        <f t="shared" si="110"/>
        <v>1.0080772509627762</v>
      </c>
      <c r="L493" s="35">
        <f t="shared" si="111"/>
        <v>1.0070650855054804</v>
      </c>
      <c r="M493" s="35">
        <f t="shared" si="112"/>
        <v>1.0059499156785165</v>
      </c>
      <c r="N493" s="35">
        <f t="shared" si="113"/>
        <v>1.004732779738275</v>
      </c>
    </row>
    <row r="494" spans="1:14">
      <c r="A494" s="34">
        <f t="shared" si="100"/>
        <v>515.97814251254533</v>
      </c>
      <c r="B494" s="35">
        <f t="shared" si="101"/>
        <v>3240342.7349787848</v>
      </c>
      <c r="C494" s="36">
        <f t="shared" si="102"/>
        <v>1.0117819051161043</v>
      </c>
      <c r="D494" s="35">
        <f t="shared" si="103"/>
        <v>1.0116344017172116</v>
      </c>
      <c r="E494" s="35">
        <f t="shared" si="104"/>
        <v>1.0113887060133719</v>
      </c>
      <c r="F494" s="35">
        <f t="shared" si="105"/>
        <v>1.0110450325808806</v>
      </c>
      <c r="G494" s="35">
        <f t="shared" si="106"/>
        <v>1.010603681097981</v>
      </c>
      <c r="H494" s="35">
        <f t="shared" si="107"/>
        <v>1.0100650356204466</v>
      </c>
      <c r="I494" s="35">
        <f t="shared" si="108"/>
        <v>1.0094295636560804</v>
      </c>
      <c r="J494" s="35">
        <f t="shared" si="109"/>
        <v>1.0086978150424881</v>
      </c>
      <c r="K494" s="35">
        <f t="shared" si="110"/>
        <v>1.0078704206333831</v>
      </c>
      <c r="L494" s="35">
        <f t="shared" si="111"/>
        <v>1.0069480907995345</v>
      </c>
      <c r="M494" s="35">
        <f t="shared" si="112"/>
        <v>1.0059316137512864</v>
      </c>
      <c r="N494" s="35">
        <f t="shared" si="113"/>
        <v>1.0048218536903284</v>
      </c>
    </row>
    <row r="495" spans="1:14">
      <c r="A495" s="34">
        <f t="shared" si="100"/>
        <v>517.16759497402916</v>
      </c>
      <c r="B495" s="35">
        <f t="shared" si="101"/>
        <v>3247812.4964369033</v>
      </c>
      <c r="C495" s="36">
        <f t="shared" si="102"/>
        <v>1.0111942780713499</v>
      </c>
      <c r="D495" s="35">
        <f t="shared" si="103"/>
        <v>1.0110606320327031</v>
      </c>
      <c r="E495" s="35">
        <f t="shared" si="104"/>
        <v>1.0108380063434477</v>
      </c>
      <c r="F495" s="35">
        <f t="shared" si="105"/>
        <v>1.0105265772943381</v>
      </c>
      <c r="G495" s="35">
        <f t="shared" si="106"/>
        <v>1.0101265911496813</v>
      </c>
      <c r="H495" s="35">
        <f t="shared" si="107"/>
        <v>1.0096383636073896</v>
      </c>
      <c r="I495" s="35">
        <f t="shared" si="108"/>
        <v>1.0090622791087485</v>
      </c>
      <c r="J495" s="35">
        <f t="shared" si="109"/>
        <v>1.008398790000848</v>
      </c>
      <c r="K495" s="35">
        <f t="shared" si="110"/>
        <v>1.0076484155552381</v>
      </c>
      <c r="L495" s="35">
        <f t="shared" si="111"/>
        <v>1.006811740846957</v>
      </c>
      <c r="M495" s="35">
        <f t="shared" si="112"/>
        <v>1.0058894154986451</v>
      </c>
      <c r="N495" s="35">
        <f t="shared" si="113"/>
        <v>1.0048821522949725</v>
      </c>
    </row>
    <row r="496" spans="1:14">
      <c r="A496" s="34">
        <f t="shared" si="100"/>
        <v>518.35978940661903</v>
      </c>
      <c r="B496" s="35">
        <f t="shared" si="101"/>
        <v>3255299.4774735677</v>
      </c>
      <c r="C496" s="36">
        <f t="shared" si="102"/>
        <v>1.0106098240920633</v>
      </c>
      <c r="D496" s="35">
        <f t="shared" si="103"/>
        <v>1.0104893278632932</v>
      </c>
      <c r="E496" s="35">
        <f t="shared" si="104"/>
        <v>1.0102885965592334</v>
      </c>
      <c r="F496" s="35">
        <f t="shared" si="105"/>
        <v>1.0100077735961248</v>
      </c>
      <c r="G496" s="35">
        <f t="shared" si="106"/>
        <v>1.0096470593583158</v>
      </c>
      <c r="H496" s="35">
        <f t="shared" si="107"/>
        <v>1.0092067108017269</v>
      </c>
      <c r="I496" s="35">
        <f t="shared" si="108"/>
        <v>1.0086870409466662</v>
      </c>
      <c r="J496" s="35">
        <f t="shared" si="109"/>
        <v>1.0080884182619432</v>
      </c>
      <c r="K496" s="35">
        <f t="shared" si="110"/>
        <v>1.0074112659426515</v>
      </c>
      <c r="L496" s="35">
        <f t="shared" si="111"/>
        <v>1.0066560610843827</v>
      </c>
      <c r="M496" s="35">
        <f t="shared" si="112"/>
        <v>1.0058233337570033</v>
      </c>
      <c r="N496" s="35">
        <f t="shared" si="113"/>
        <v>1.0049136659814972</v>
      </c>
    </row>
    <row r="497" spans="1:14">
      <c r="A497" s="34">
        <f t="shared" si="100"/>
        <v>519.55473213121115</v>
      </c>
      <c r="B497" s="35">
        <f t="shared" si="101"/>
        <v>3262803.7177840061</v>
      </c>
      <c r="C497" s="36">
        <f t="shared" si="102"/>
        <v>1.0100285214115297</v>
      </c>
      <c r="D497" s="35">
        <f t="shared" si="103"/>
        <v>1.0099204715222867</v>
      </c>
      <c r="E497" s="35">
        <f t="shared" si="104"/>
        <v>1.0097404654069793</v>
      </c>
      <c r="F497" s="35">
        <f t="shared" si="105"/>
        <v>1.0094886184716561</v>
      </c>
      <c r="G497" s="35">
        <f t="shared" si="106"/>
        <v>1.0091650919971071</v>
      </c>
      <c r="H497" s="35">
        <f t="shared" si="107"/>
        <v>1.0087700928523895</v>
      </c>
      <c r="I497" s="35">
        <f t="shared" si="108"/>
        <v>1.0083038731282141</v>
      </c>
      <c r="J497" s="35">
        <f t="shared" si="109"/>
        <v>1.007766729691467</v>
      </c>
      <c r="K497" s="35">
        <f t="shared" si="110"/>
        <v>1.007159003662399</v>
      </c>
      <c r="L497" s="35">
        <f t="shared" si="111"/>
        <v>1.0064810798162831</v>
      </c>
      <c r="M497" s="35">
        <f t="shared" si="112"/>
        <v>1.0057333859115833</v>
      </c>
      <c r="N497" s="35">
        <f t="shared" si="113"/>
        <v>1.0049163919469171</v>
      </c>
    </row>
    <row r="498" spans="1:14">
      <c r="A498" s="34">
        <f t="shared" si="100"/>
        <v>520.75242948327298</v>
      </c>
      <c r="B498" s="35">
        <f t="shared" si="101"/>
        <v>3270325.2571549541</v>
      </c>
      <c r="C498" s="36">
        <f t="shared" si="102"/>
        <v>1.0094503484348041</v>
      </c>
      <c r="D498" s="35">
        <f t="shared" si="103"/>
        <v>1.0093540454338321</v>
      </c>
      <c r="E498" s="35">
        <f t="shared" si="104"/>
        <v>1.009193601663662</v>
      </c>
      <c r="F498" s="35">
        <f t="shared" si="105"/>
        <v>1.0089691088693138</v>
      </c>
      <c r="G498" s="35">
        <f t="shared" si="106"/>
        <v>1.0086806952898357</v>
      </c>
      <c r="H498" s="35">
        <f t="shared" si="107"/>
        <v>1.0083285254550849</v>
      </c>
      <c r="I498" s="35">
        <f t="shared" si="108"/>
        <v>1.0079127999255271</v>
      </c>
      <c r="J498" s="35">
        <f t="shared" si="109"/>
        <v>1.0074337549758667</v>
      </c>
      <c r="K498" s="35">
        <f t="shared" si="110"/>
        <v>1.0068916622234709</v>
      </c>
      <c r="L498" s="35">
        <f t="shared" si="111"/>
        <v>1.0062868282027415</v>
      </c>
      <c r="M498" s="35">
        <f t="shared" si="112"/>
        <v>1.0056195938867252</v>
      </c>
      <c r="N498" s="35">
        <f t="shared" si="113"/>
        <v>1.0048903341574182</v>
      </c>
    </row>
    <row r="499" spans="1:14">
      <c r="A499" s="34">
        <f t="shared" si="100"/>
        <v>521.9528878128765</v>
      </c>
      <c r="B499" s="35">
        <f t="shared" si="101"/>
        <v>3277864.1354648643</v>
      </c>
      <c r="C499" s="36">
        <f t="shared" si="102"/>
        <v>1.008875283736991</v>
      </c>
      <c r="D499" s="35">
        <f t="shared" si="103"/>
        <v>1.0087900321319818</v>
      </c>
      <c r="E499" s="35">
        <f t="shared" si="104"/>
        <v>1.0086479941370077</v>
      </c>
      <c r="F499" s="35">
        <f t="shared" si="105"/>
        <v>1.0084492417011741</v>
      </c>
      <c r="G499" s="35">
        <f t="shared" si="106"/>
        <v>1.0081938754115189</v>
      </c>
      <c r="H499" s="35">
        <f t="shared" si="107"/>
        <v>1.0078820243517701</v>
      </c>
      <c r="I499" s="35">
        <f t="shared" si="108"/>
        <v>1.0075138459214152</v>
      </c>
      <c r="J499" s="35">
        <f t="shared" si="109"/>
        <v>1.0070895256155825</v>
      </c>
      <c r="K499" s="35">
        <f t="shared" si="110"/>
        <v>1.0066092767663271</v>
      </c>
      <c r="L499" s="35">
        <f t="shared" si="111"/>
        <v>1.0060733402460358</v>
      </c>
      <c r="M499" s="35">
        <f t="shared" si="112"/>
        <v>1.0054819841337514</v>
      </c>
      <c r="N499" s="35">
        <f t="shared" si="113"/>
        <v>1.0048355033453136</v>
      </c>
    </row>
    <row r="500" spans="1:14">
      <c r="A500" s="34">
        <f t="shared" si="100"/>
        <v>523.15611348473237</v>
      </c>
      <c r="B500" s="35">
        <f t="shared" si="101"/>
        <v>3285420.3926841193</v>
      </c>
      <c r="C500" s="36">
        <f t="shared" si="102"/>
        <v>1.0083033060615458</v>
      </c>
      <c r="D500" s="35">
        <f t="shared" si="103"/>
        <v>1.0082284142597615</v>
      </c>
      <c r="E500" s="35">
        <f t="shared" si="104"/>
        <v>1.0081036316655134</v>
      </c>
      <c r="F500" s="35">
        <f t="shared" si="105"/>
        <v>1.007929013843728</v>
      </c>
      <c r="G500" s="35">
        <f t="shared" si="106"/>
        <v>1.0077046384890926</v>
      </c>
      <c r="H500" s="35">
        <f t="shared" si="107"/>
        <v>1.0074306053301294</v>
      </c>
      <c r="I500" s="35">
        <f t="shared" si="108"/>
        <v>1.0071070360062551</v>
      </c>
      <c r="J500" s="35">
        <f t="shared" si="109"/>
        <v>1.0067340739181316</v>
      </c>
      <c r="K500" s="35">
        <f t="shared" si="110"/>
        <v>1.0063118840516598</v>
      </c>
      <c r="L500" s="35">
        <f t="shared" si="111"/>
        <v>1.0058406527760448</v>
      </c>
      <c r="M500" s="35">
        <f t="shared" si="112"/>
        <v>1.0053205876164111</v>
      </c>
      <c r="N500" s="35">
        <f t="shared" si="113"/>
        <v>1.0047519170015098</v>
      </c>
    </row>
    <row r="501" spans="1:14">
      <c r="A501" s="34">
        <f t="shared" si="100"/>
        <v>524.36211287822334</v>
      </c>
      <c r="B501" s="35">
        <f t="shared" si="101"/>
        <v>3292994.0688752425</v>
      </c>
      <c r="C501" s="36">
        <f t="shared" si="102"/>
        <v>1.0077343943185926</v>
      </c>
      <c r="D501" s="35">
        <f t="shared" si="103"/>
        <v>1.0076691745682449</v>
      </c>
      <c r="E501" s="35">
        <f t="shared" si="104"/>
        <v>1.0075605031184625</v>
      </c>
      <c r="F501" s="35">
        <f t="shared" si="105"/>
        <v>1.0074084221385911</v>
      </c>
      <c r="G501" s="35">
        <f t="shared" si="106"/>
        <v>1.0072129906020875</v>
      </c>
      <c r="H501" s="35">
        <f t="shared" si="107"/>
        <v>1.0069742842230505</v>
      </c>
      <c r="I501" s="35">
        <f t="shared" si="108"/>
        <v>1.0066923953748521</v>
      </c>
      <c r="J501" s="35">
        <f t="shared" si="109"/>
        <v>1.0063674329910328</v>
      </c>
      <c r="K501" s="35">
        <f t="shared" si="110"/>
        <v>1.0059995224486733</v>
      </c>
      <c r="L501" s="35">
        <f t="shared" si="111"/>
        <v>1.0055888054344879</v>
      </c>
      <c r="M501" s="35">
        <f t="shared" si="112"/>
        <v>1.0051354397939105</v>
      </c>
      <c r="N501" s="35">
        <f t="shared" si="113"/>
        <v>1.0046395993635022</v>
      </c>
    </row>
    <row r="502" spans="1:14">
      <c r="A502" s="34">
        <f t="shared" si="100"/>
        <v>525.57089238743811</v>
      </c>
      <c r="B502" s="35">
        <f t="shared" si="101"/>
        <v>3300585.2041931115</v>
      </c>
      <c r="C502" s="36">
        <f t="shared" si="102"/>
        <v>1.0071685275832643</v>
      </c>
      <c r="D502" s="35">
        <f t="shared" si="103"/>
        <v>1.0071122959156427</v>
      </c>
      <c r="E502" s="35">
        <f t="shared" si="104"/>
        <v>1.0070185973959382</v>
      </c>
      <c r="F502" s="35">
        <f t="shared" si="105"/>
        <v>1.0068874633932097</v>
      </c>
      <c r="G502" s="35">
        <f t="shared" si="106"/>
        <v>1.0067189377833032</v>
      </c>
      <c r="H502" s="35">
        <f t="shared" si="107"/>
        <v>1.0065130769081052</v>
      </c>
      <c r="I502" s="35">
        <f t="shared" si="108"/>
        <v>1.006269949523279</v>
      </c>
      <c r="J502" s="35">
        <f t="shared" si="109"/>
        <v>1.0059896367345835</v>
      </c>
      <c r="K502" s="35">
        <f t="shared" si="110"/>
        <v>1.005672231922887</v>
      </c>
      <c r="L502" s="35">
        <f t="shared" si="111"/>
        <v>1.0053178406580094</v>
      </c>
      <c r="M502" s="35">
        <f t="shared" si="112"/>
        <v>1.0049265806015562</v>
      </c>
      <c r="N502" s="35">
        <f t="shared" si="113"/>
        <v>1.0044985813989067</v>
      </c>
    </row>
    <row r="503" spans="1:14">
      <c r="A503" s="34">
        <f t="shared" si="100"/>
        <v>526.78245842120532</v>
      </c>
      <c r="B503" s="35">
        <f t="shared" si="101"/>
        <v>3308193.8388851695</v>
      </c>
      <c r="C503" s="36">
        <f t="shared" si="102"/>
        <v>1.0066056850940641</v>
      </c>
      <c r="D503" s="35">
        <f t="shared" si="103"/>
        <v>1.0065577612663934</v>
      </c>
      <c r="E503" s="35">
        <f t="shared" si="104"/>
        <v>1.0064779034288336</v>
      </c>
      <c r="F503" s="35">
        <f t="shared" si="105"/>
        <v>1.0063661343815546</v>
      </c>
      <c r="G503" s="35">
        <f t="shared" si="106"/>
        <v>1.0062224860194822</v>
      </c>
      <c r="H503" s="35">
        <f t="shared" si="107"/>
        <v>1.0060469993070302</v>
      </c>
      <c r="I503" s="35">
        <f t="shared" si="108"/>
        <v>1.0058397242456856</v>
      </c>
      <c r="J503" s="35">
        <f t="shared" si="109"/>
        <v>1.0056007198344867</v>
      </c>
      <c r="K503" s="35">
        <f t="shared" si="110"/>
        <v>1.0053300540234673</v>
      </c>
      <c r="L503" s="35">
        <f t="shared" si="111"/>
        <v>1.0050278036601279</v>
      </c>
      <c r="M503" s="35">
        <f t="shared" si="112"/>
        <v>1.0046940544290228</v>
      </c>
      <c r="N503" s="35">
        <f t="shared" si="113"/>
        <v>1.0043289007845535</v>
      </c>
    </row>
    <row r="504" spans="1:14">
      <c r="A504" s="34">
        <f t="shared" si="100"/>
        <v>527.99681740312747</v>
      </c>
      <c r="B504" s="35">
        <f t="shared" si="101"/>
        <v>3315820.0132916407</v>
      </c>
      <c r="C504" s="36">
        <f t="shared" si="102"/>
        <v>1.0060458462512385</v>
      </c>
      <c r="D504" s="35">
        <f t="shared" si="103"/>
        <v>1.0060055536902619</v>
      </c>
      <c r="E504" s="35">
        <f t="shared" si="104"/>
        <v>1.0059384101788549</v>
      </c>
      <c r="F504" s="35">
        <f t="shared" si="105"/>
        <v>1.0058444318448103</v>
      </c>
      <c r="G504" s="35">
        <f t="shared" si="106"/>
        <v>1.0057236412519752</v>
      </c>
      <c r="H504" s="35">
        <f t="shared" si="107"/>
        <v>1.0055760673852088</v>
      </c>
      <c r="I504" s="35">
        <f t="shared" si="108"/>
        <v>1.0054017456310811</v>
      </c>
      <c r="J504" s="35">
        <f t="shared" si="109"/>
        <v>1.0052007177543276</v>
      </c>
      <c r="K504" s="35">
        <f t="shared" si="110"/>
        <v>1.0049730318701022</v>
      </c>
      <c r="L504" s="35">
        <f t="shared" si="111"/>
        <v>1.0047187424120536</v>
      </c>
      <c r="M504" s="35">
        <f t="shared" si="112"/>
        <v>1.0044379100962757</v>
      </c>
      <c r="N504" s="35">
        <f t="shared" si="113"/>
        <v>1.0041306018811709</v>
      </c>
    </row>
    <row r="505" spans="1:14">
      <c r="A505" s="34">
        <f t="shared" si="100"/>
        <v>529.21397577161497</v>
      </c>
      <c r="B505" s="35">
        <f t="shared" si="101"/>
        <v>3323463.7678457419</v>
      </c>
      <c r="C505" s="36">
        <f t="shared" si="102"/>
        <v>1.00548899061518</v>
      </c>
      <c r="D505" s="35">
        <f t="shared" si="103"/>
        <v>1.0054556563614545</v>
      </c>
      <c r="E505" s="35">
        <f t="shared" si="104"/>
        <v>1.0054001066385294</v>
      </c>
      <c r="F505" s="35">
        <f t="shared" si="105"/>
        <v>1.0053223524920574</v>
      </c>
      <c r="G505" s="35">
        <f t="shared" si="106"/>
        <v>1.0052224093774125</v>
      </c>
      <c r="H505" s="35">
        <f t="shared" si="107"/>
        <v>1.005100297151158</v>
      </c>
      <c r="I505" s="35">
        <f t="shared" si="108"/>
        <v>1.0049560400600985</v>
      </c>
      <c r="J505" s="35">
        <f t="shared" si="109"/>
        <v>1.004789666727917</v>
      </c>
      <c r="K505" s="35">
        <f t="shared" si="110"/>
        <v>1.0046012101394213</v>
      </c>
      <c r="L505" s="35">
        <f t="shared" si="111"/>
        <v>1.0043907076224083</v>
      </c>
      <c r="M505" s="35">
        <f t="shared" si="112"/>
        <v>1.0041582008271754</v>
      </c>
      <c r="N505" s="35">
        <f t="shared" si="113"/>
        <v>1.00390373570369</v>
      </c>
    </row>
    <row r="506" spans="1:14">
      <c r="A506" s="34">
        <f t="shared" si="100"/>
        <v>530.4339399799203</v>
      </c>
      <c r="B506" s="35">
        <f t="shared" si="101"/>
        <v>3331125.1430738997</v>
      </c>
      <c r="C506" s="36">
        <f t="shared" si="102"/>
        <v>1.0049350979048379</v>
      </c>
      <c r="D506" s="35">
        <f t="shared" si="103"/>
        <v>1.004908052557729</v>
      </c>
      <c r="E506" s="35">
        <f t="shared" si="104"/>
        <v>1.0048629818311998</v>
      </c>
      <c r="F506" s="35">
        <f t="shared" si="105"/>
        <v>1.0047998930009432</v>
      </c>
      <c r="G506" s="35">
        <f t="shared" si="106"/>
        <v>1.004718796248363</v>
      </c>
      <c r="H506" s="35">
        <f t="shared" si="107"/>
        <v>1.0046197046560106</v>
      </c>
      <c r="I506" s="35">
        <f t="shared" si="108"/>
        <v>1.0045026342017251</v>
      </c>
      <c r="J506" s="35">
        <f t="shared" si="109"/>
        <v>1.0043676037514842</v>
      </c>
      <c r="K506" s="35">
        <f t="shared" si="110"/>
        <v>1.0042146350509673</v>
      </c>
      <c r="L506" s="35">
        <f t="shared" si="111"/>
        <v>1.0040437527158412</v>
      </c>
      <c r="M506" s="35">
        <f t="shared" si="112"/>
        <v>1.0038549842207773</v>
      </c>
      <c r="N506" s="35">
        <f t="shared" si="113"/>
        <v>1.0036483598872099</v>
      </c>
    </row>
    <row r="507" spans="1:14">
      <c r="A507" s="34">
        <f t="shared" si="100"/>
        <v>531.65671649617229</v>
      </c>
      <c r="B507" s="35">
        <f t="shared" si="101"/>
        <v>3338804.1795959622</v>
      </c>
      <c r="C507" s="36">
        <f t="shared" si="102"/>
        <v>1.0043841479961553</v>
      </c>
      <c r="D507" s="35">
        <f t="shared" si="103"/>
        <v>1.0043627256595238</v>
      </c>
      <c r="E507" s="35">
        <f t="shared" si="104"/>
        <v>1.0043270248110241</v>
      </c>
      <c r="F507" s="35">
        <f t="shared" si="105"/>
        <v>1.0042770500183504</v>
      </c>
      <c r="G507" s="35">
        <f t="shared" si="106"/>
        <v>1.0042128076740007</v>
      </c>
      <c r="H507" s="35">
        <f t="shared" si="107"/>
        <v>1.004134305993007</v>
      </c>
      <c r="I507" s="35">
        <f t="shared" si="108"/>
        <v>1.0040415550100192</v>
      </c>
      <c r="J507" s="35">
        <f t="shared" si="109"/>
        <v>1.0039345665757431</v>
      </c>
      <c r="K507" s="35">
        <f t="shared" si="110"/>
        <v>1.0038133543527392</v>
      </c>
      <c r="L507" s="35">
        <f t="shared" si="111"/>
        <v>1.003677933810581</v>
      </c>
      <c r="M507" s="35">
        <f t="shared" si="112"/>
        <v>1.0035283222203788</v>
      </c>
      <c r="N507" s="35">
        <f t="shared" si="113"/>
        <v>1.0033645386486714</v>
      </c>
    </row>
    <row r="508" spans="1:14">
      <c r="A508" s="34">
        <f t="shared" ref="A508:A571" si="114">A507*10^0.001</f>
        <v>532.8823118034104</v>
      </c>
      <c r="B508" s="35">
        <f t="shared" si="101"/>
        <v>3346500.9181254175</v>
      </c>
      <c r="C508" s="36">
        <f t="shared" si="102"/>
        <v>1.0038361209205211</v>
      </c>
      <c r="D508" s="35">
        <f t="shared" si="103"/>
        <v>1.0038196591490882</v>
      </c>
      <c r="E508" s="35">
        <f t="shared" si="104"/>
        <v>1.00379222466297</v>
      </c>
      <c r="F508" s="35">
        <f t="shared" si="105"/>
        <v>1.0037538201610563</v>
      </c>
      <c r="G508" s="35">
        <f t="shared" si="106"/>
        <v>1.0037044494207596</v>
      </c>
      <c r="H508" s="35">
        <f t="shared" si="107"/>
        <v>1.0036441172969834</v>
      </c>
      <c r="I508" s="35">
        <f t="shared" si="108"/>
        <v>1.0035728297207982</v>
      </c>
      <c r="J508" s="35">
        <f t="shared" si="109"/>
        <v>1.0034905936978198</v>
      </c>
      <c r="K508" s="35">
        <f t="shared" si="110"/>
        <v>1.0033974173063007</v>
      </c>
      <c r="L508" s="35">
        <f t="shared" si="111"/>
        <v>1.003293309694927</v>
      </c>
      <c r="M508" s="35">
        <f t="shared" si="112"/>
        <v>1.0031782810803251</v>
      </c>
      <c r="N508" s="35">
        <f t="shared" si="113"/>
        <v>1.003052342744281</v>
      </c>
    </row>
    <row r="509" spans="1:14">
      <c r="A509" s="34">
        <f t="shared" si="114"/>
        <v>534.11073239961877</v>
      </c>
      <c r="B509" s="35">
        <f t="shared" si="101"/>
        <v>3354215.3994696056</v>
      </c>
      <c r="C509" s="36">
        <f t="shared" si="102"/>
        <v>1.0032909968632384</v>
      </c>
      <c r="D509" s="35">
        <f t="shared" si="103"/>
        <v>1.0032788366096217</v>
      </c>
      <c r="E509" s="35">
        <f t="shared" si="104"/>
        <v>1.0032585705028021</v>
      </c>
      <c r="F509" s="35">
        <f t="shared" si="105"/>
        <v>1.003230200016382</v>
      </c>
      <c r="G509" s="35">
        <f t="shared" si="106"/>
        <v>1.0031937272129898</v>
      </c>
      <c r="H509" s="35">
        <f t="shared" si="107"/>
        <v>1.0031491547438618</v>
      </c>
      <c r="I509" s="35">
        <f t="shared" si="108"/>
        <v>1.0030964858483062</v>
      </c>
      <c r="J509" s="35">
        <f t="shared" si="109"/>
        <v>1.0030357243530512</v>
      </c>
      <c r="K509" s="35">
        <f t="shared" si="110"/>
        <v>1.0029668746714726</v>
      </c>
      <c r="L509" s="35">
        <f t="shared" si="111"/>
        <v>1.0028899418027029</v>
      </c>
      <c r="M509" s="35">
        <f t="shared" si="112"/>
        <v>1.0028049313306246</v>
      </c>
      <c r="N509" s="35">
        <f t="shared" si="113"/>
        <v>1.0027118494227463</v>
      </c>
    </row>
    <row r="510" spans="1:14">
      <c r="A510" s="34">
        <f t="shared" si="114"/>
        <v>535.34198479776126</v>
      </c>
      <c r="B510" s="35">
        <f t="shared" si="101"/>
        <v>3361947.6645299406</v>
      </c>
      <c r="C510" s="36">
        <f t="shared" si="102"/>
        <v>1.0027487561620141</v>
      </c>
      <c r="D510" s="35">
        <f t="shared" si="103"/>
        <v>1.0027402417244236</v>
      </c>
      <c r="E510" s="35">
        <f t="shared" si="104"/>
        <v>1.0027260514770733</v>
      </c>
      <c r="F510" s="35">
        <f t="shared" si="105"/>
        <v>1.0027061861428412</v>
      </c>
      <c r="G510" s="35">
        <f t="shared" si="106"/>
        <v>1.002680646733614</v>
      </c>
      <c r="H510" s="35">
        <f t="shared" si="107"/>
        <v>1.0026494345501438</v>
      </c>
      <c r="I510" s="35">
        <f t="shared" si="108"/>
        <v>1.0026125511818633</v>
      </c>
      <c r="J510" s="35">
        <f t="shared" si="109"/>
        <v>1.0025699985066612</v>
      </c>
      <c r="K510" s="35">
        <f t="shared" si="110"/>
        <v>1.0025217786906175</v>
      </c>
      <c r="L510" s="35">
        <f t="shared" si="111"/>
        <v>1.0024678941876966</v>
      </c>
      <c r="M510" s="35">
        <f t="shared" si="112"/>
        <v>1.002408347739401</v>
      </c>
      <c r="N510" s="35">
        <f t="shared" si="113"/>
        <v>1.0023431423743838</v>
      </c>
    </row>
    <row r="511" spans="1:14">
      <c r="A511" s="34">
        <f t="shared" si="114"/>
        <v>536.57607552581544</v>
      </c>
      <c r="B511" s="35">
        <f t="shared" si="101"/>
        <v>3369697.7543021208</v>
      </c>
      <c r="C511" s="36">
        <f t="shared" si="102"/>
        <v>1.0022093793054643</v>
      </c>
      <c r="D511" s="35">
        <f t="shared" si="103"/>
        <v>1.002203858276046</v>
      </c>
      <c r="E511" s="35">
        <f t="shared" si="104"/>
        <v>1.0021946567631095</v>
      </c>
      <c r="F511" s="35">
        <f t="shared" si="105"/>
        <v>1.0021817750707753</v>
      </c>
      <c r="G511" s="35">
        <f t="shared" si="106"/>
        <v>1.0021652136247738</v>
      </c>
      <c r="H511" s="35">
        <f t="shared" si="107"/>
        <v>1.0021449729724055</v>
      </c>
      <c r="I511" s="35">
        <f t="shared" si="108"/>
        <v>1.0021210537824905</v>
      </c>
      <c r="J511" s="35">
        <f t="shared" si="109"/>
        <v>1.0020934568453082</v>
      </c>
      <c r="K511" s="35">
        <f t="shared" si="110"/>
        <v>1.0020621830725229</v>
      </c>
      <c r="L511" s="35">
        <f t="shared" si="111"/>
        <v>1.0020272334971032</v>
      </c>
      <c r="M511" s="35">
        <f t="shared" si="112"/>
        <v>1.0019886092732231</v>
      </c>
      <c r="N511" s="35">
        <f t="shared" si="113"/>
        <v>1.0019463116761604</v>
      </c>
    </row>
    <row r="512" spans="1:14">
      <c r="A512" s="34">
        <f t="shared" si="114"/>
        <v>537.81301112680751</v>
      </c>
      <c r="B512" s="35">
        <f t="shared" si="101"/>
        <v>3377465.7098763511</v>
      </c>
      <c r="C512" s="36">
        <f t="shared" si="102"/>
        <v>1.0016728469316343</v>
      </c>
      <c r="D512" s="35">
        <f t="shared" si="103"/>
        <v>1.0016696701454553</v>
      </c>
      <c r="E512" s="35">
        <f t="shared" si="104"/>
        <v>1.0016643755689898</v>
      </c>
      <c r="F512" s="35">
        <f t="shared" si="105"/>
        <v>1.001656963302985</v>
      </c>
      <c r="G512" s="35">
        <f t="shared" si="106"/>
        <v>1.0016474334884782</v>
      </c>
      <c r="H512" s="35">
        <f t="shared" si="107"/>
        <v>1.0016357863067906</v>
      </c>
      <c r="I512" s="35">
        <f t="shared" si="108"/>
        <v>1.0016220219795176</v>
      </c>
      <c r="J512" s="35">
        <f t="shared" si="109"/>
        <v>1.0016061407685168</v>
      </c>
      <c r="K512" s="35">
        <f t="shared" si="110"/>
        <v>1.0015881429758942</v>
      </c>
      <c r="L512" s="35">
        <f t="shared" si="111"/>
        <v>1.0015680289439892</v>
      </c>
      <c r="M512" s="35">
        <f t="shared" si="112"/>
        <v>1.0015457990553545</v>
      </c>
      <c r="N512" s="35">
        <f t="shared" si="113"/>
        <v>1.0015214537327379</v>
      </c>
    </row>
    <row r="513" spans="1:14">
      <c r="A513" s="34">
        <f t="shared" si="114"/>
        <v>539.05279815884683</v>
      </c>
      <c r="B513" s="35">
        <f t="shared" si="101"/>
        <v>3385251.5724375579</v>
      </c>
      <c r="C513" s="36">
        <f t="shared" si="102"/>
        <v>1.0011391398265415</v>
      </c>
      <c r="D513" s="35">
        <f t="shared" si="103"/>
        <v>1.0011376613112035</v>
      </c>
      <c r="E513" s="35">
        <f t="shared" si="104"/>
        <v>1.0011351971335305</v>
      </c>
      <c r="F513" s="35">
        <f t="shared" si="105"/>
        <v>1.0011317473153567</v>
      </c>
      <c r="G513" s="35">
        <f t="shared" si="106"/>
        <v>1.0011273118872503</v>
      </c>
      <c r="H513" s="35">
        <f t="shared" si="107"/>
        <v>1.0011218908885116</v>
      </c>
      <c r="I513" s="35">
        <f t="shared" si="108"/>
        <v>1.0011154843671721</v>
      </c>
      <c r="J513" s="35">
        <f t="shared" si="109"/>
        <v>1.0011080923799938</v>
      </c>
      <c r="K513" s="35">
        <f t="shared" si="110"/>
        <v>1.0010997149924674</v>
      </c>
      <c r="L513" s="35">
        <f t="shared" si="111"/>
        <v>1.001090352278811</v>
      </c>
      <c r="M513" s="35">
        <f t="shared" si="112"/>
        <v>1.0010800043219676</v>
      </c>
      <c r="N513" s="35">
        <f t="shared" si="113"/>
        <v>1.0010686712136043</v>
      </c>
    </row>
    <row r="514" spans="1:14">
      <c r="A514" s="34">
        <f t="shared" si="114"/>
        <v>540.29544319516094</v>
      </c>
      <c r="B514" s="35">
        <f t="shared" si="101"/>
        <v>3393055.3832656108</v>
      </c>
      <c r="C514" s="36">
        <f t="shared" si="102"/>
        <v>1.0006082389227284</v>
      </c>
      <c r="D514" s="35">
        <f t="shared" si="103"/>
        <v>1.0006078158486047</v>
      </c>
      <c r="E514" s="35">
        <f t="shared" si="104"/>
        <v>1.0006071107262582</v>
      </c>
      <c r="F514" s="35">
        <f t="shared" si="105"/>
        <v>1.0006061235574772</v>
      </c>
      <c r="G514" s="35">
        <f t="shared" si="106"/>
        <v>1.0006048543447661</v>
      </c>
      <c r="H514" s="35">
        <f t="shared" si="107"/>
        <v>1.0006033030913453</v>
      </c>
      <c r="I514" s="35">
        <f t="shared" si="108"/>
        <v>1.0006014698011492</v>
      </c>
      <c r="J514" s="35">
        <f t="shared" si="109"/>
        <v>1.000599354478829</v>
      </c>
      <c r="K514" s="35">
        <f t="shared" si="110"/>
        <v>1.0005969571297508</v>
      </c>
      <c r="L514" s="35">
        <f t="shared" si="111"/>
        <v>1.0005942777599961</v>
      </c>
      <c r="M514" s="35">
        <f t="shared" si="112"/>
        <v>1.0005913163763618</v>
      </c>
      <c r="N514" s="35">
        <f t="shared" si="113"/>
        <v>1.0005880729863599</v>
      </c>
    </row>
    <row r="515" spans="1:14">
      <c r="A515" s="34">
        <f t="shared" si="114"/>
        <v>541.54095282413004</v>
      </c>
      <c r="B515" s="35">
        <f t="shared" ref="B515:B578" si="115">2000*3.14*A515</f>
        <v>3400877.1837355369</v>
      </c>
      <c r="C515" s="36">
        <f t="shared" ref="C515:C578" si="116">(B515/wo)^2*SQRT(Ma*(Ma-1))/SQRT((1-B515^2/wp^2)^2+(B515/wo)^2*(1-B515^2/wo^2)^2*(IF(answer,Ma,Ma-1)*0.1)^2)/IF(answer,1,MC)</f>
        <v>1.0000801252978366</v>
      </c>
      <c r="D515" s="35">
        <f t="shared" ref="D515:D578" si="117">(B515/wo)^2*SQRT(Ma*(Ma-1))/SQRT((1-B515^2/wp^2)^2+(B515/wo)^2*(1-B515^2/wo^2)^2*(IF(answer,Ma,Ma-1)*0.2)^2)/IF(answer,1,MC)</f>
        <v>1.0000801179289187</v>
      </c>
      <c r="E515" s="35">
        <f t="shared" ref="E515:E578" si="118">(B515/wo)^2*SQRT(Ma*(Ma-1))/SQRT((1-B515^2/wp^2)^2+(B515/wo)^2*(1-B515^2/wo^2)^2*(IF(answer,Ma,Ma-1)*0.3)^2)/IF(answer,1,MC)</f>
        <v>1.0000801056473887</v>
      </c>
      <c r="F515" s="35">
        <f t="shared" ref="F515:F578" si="119">(B515/wo)^2*SQRT(Ma*(Ma-1))/SQRT((1-B515^2/wp^2)^2+(B515/wo)^2*(1-B515^2/wo^2)^2*(IF(answer,Ma,Ma-1)*0.4)^2)/IF(answer,1,MC)</f>
        <v>1.0000800884532475</v>
      </c>
      <c r="G515" s="35">
        <f t="shared" ref="G515:G578" si="120">(B515/wo)^2*SQRT(Ma*(Ma-1))/SQRT((1-B515^2/wp^2)^2+(B515/wo)^2*(1-B515^2/wo^2)^2*(IF(answer,Ma,Ma-1)*0.5)^2)/IF(answer,1,MC)</f>
        <v>1.0000800663464957</v>
      </c>
      <c r="H515" s="35">
        <f t="shared" ref="H515:H578" si="121">(B515/wo)^2*SQRT(Ma*(Ma-1))/SQRT((1-B515^2/wp^2)^2+(B515/wo)^2*(1-B515^2/wo^2)^2*(IF(answer,Ma,Ma-1)*0.6)^2)/IF(answer,1,MC)</f>
        <v>1.0000800393271347</v>
      </c>
      <c r="I515" s="35">
        <f t="shared" ref="I515:I578" si="122">(B515/wo)^2*SQRT(Ma*(Ma-1))/SQRT((1-B515^2/wp^2)^2+(B515/wo)^2*(1-B515^2/wo^2)^2*(IF(answer,Ma,Ma-1)*0.7)^2)/IF(answer,1,MC)</f>
        <v>1.0000800073951654</v>
      </c>
      <c r="J515" s="35">
        <f t="shared" ref="J515:J578" si="123">(B515/wo)^2*SQRT(Ma*(Ma-1))/SQRT((1-B515^2/wp^2)^2+(B515/wo)^2*(1-B515^2/wo^2)^2*(IF(answer,Ma,Ma-1)*0.8)^2)/IF(answer,1,MC)</f>
        <v>1.0000799705505892</v>
      </c>
      <c r="K515" s="35">
        <f t="shared" ref="K515:K578" si="124">(B515/wo)^2*SQRT(Ma*(Ma-1))/SQRT((1-B515^2/wp^2)^2+(B515/wo)^2*(1-B515^2/wo^2)^2*(IF(answer,Ma,Ma-1)*0.9)^2)/IF(answer,1,MC)</f>
        <v>1.0000799287934077</v>
      </c>
      <c r="L515" s="35">
        <f t="shared" ref="L515:L578" si="125">(B515/wo)^2*SQRT(Ma*(Ma-1))/SQRT((1-B515^2/wp^2)^2+(B515/wo)^2*(1-B515^2/wo^2)^2*(IF(answer,Ma,Ma-1)*1)^2)/IF(answer,1,MC)</f>
        <v>1.0000798821236228</v>
      </c>
      <c r="M515" s="35">
        <f t="shared" ref="M515:M578" si="126">(B515/wo)^2*SQRT(Ma*(Ma-1))/SQRT((1-B515^2/wp^2)^2+(B515/wo)^2*(1-B515^2/wo^2)^2*(IF(answer,Ma,Ma-1)*1.1)^2)/IF(answer,1,MC)</f>
        <v>1.0000798305412364</v>
      </c>
      <c r="N515" s="35">
        <f t="shared" ref="N515:N578" si="127">(B515/wo)^2*SQRT(Ma*(Ma-1))/SQRT((1-B515^2/wp^2)^2+(B515/wo)^2*(1-B515^2/wo^2)^2*(IF(answer,Ma,Ma-1)*1.2)^2)/IF(answer,1,MC)</f>
        <v>1.000079774046251</v>
      </c>
    </row>
    <row r="516" spans="1:14">
      <c r="A516" s="34">
        <f t="shared" si="114"/>
        <v>542.78933364932232</v>
      </c>
      <c r="B516" s="35">
        <f t="shared" si="115"/>
        <v>3408717.0153177441</v>
      </c>
      <c r="C516" s="36">
        <f t="shared" si="116"/>
        <v>0.99955478017319699</v>
      </c>
      <c r="D516" s="35">
        <f t="shared" si="117"/>
        <v>0.99955455181854203</v>
      </c>
      <c r="E516" s="35">
        <f t="shared" si="118"/>
        <v>0.99955417122779799</v>
      </c>
      <c r="F516" s="35">
        <f t="shared" si="119"/>
        <v>0.99955363840148659</v>
      </c>
      <c r="G516" s="35">
        <f t="shared" si="120"/>
        <v>0.99955295334033845</v>
      </c>
      <c r="H516" s="35">
        <f t="shared" si="121"/>
        <v>0.99955211604529226</v>
      </c>
      <c r="I516" s="35">
        <f t="shared" si="122"/>
        <v>0.99955112651749611</v>
      </c>
      <c r="J516" s="35">
        <f t="shared" si="123"/>
        <v>0.99954998475830614</v>
      </c>
      <c r="K516" s="35">
        <f t="shared" si="124"/>
        <v>0.99954869076928721</v>
      </c>
      <c r="L516" s="35">
        <f t="shared" si="125"/>
        <v>0.99954724455221333</v>
      </c>
      <c r="M516" s="35">
        <f t="shared" si="126"/>
        <v>0.99954564610906682</v>
      </c>
      <c r="N516" s="35">
        <f t="shared" si="127"/>
        <v>0.99954389544203814</v>
      </c>
    </row>
    <row r="517" spans="1:14">
      <c r="A517" s="34">
        <f t="shared" si="114"/>
        <v>544.04059228952849</v>
      </c>
      <c r="B517" s="35">
        <f t="shared" si="115"/>
        <v>3416574.9195782389</v>
      </c>
      <c r="C517" s="36">
        <f t="shared" si="116"/>
        <v>0.99903218491243173</v>
      </c>
      <c r="D517" s="35">
        <f t="shared" si="117"/>
        <v>0.99903110187820665</v>
      </c>
      <c r="E517" s="35">
        <f t="shared" si="118"/>
        <v>0.99902929682899255</v>
      </c>
      <c r="F517" s="35">
        <f t="shared" si="119"/>
        <v>0.99902676977652949</v>
      </c>
      <c r="G517" s="35">
        <f t="shared" si="120"/>
        <v>0.99902352073725442</v>
      </c>
      <c r="H517" s="35">
        <f t="shared" si="121"/>
        <v>0.99901954973230067</v>
      </c>
      <c r="I517" s="35">
        <f t="shared" si="122"/>
        <v>0.99901485678749546</v>
      </c>
      <c r="J517" s="35">
        <f t="shared" si="123"/>
        <v>0.99900944193336172</v>
      </c>
      <c r="K517" s="35">
        <f t="shared" si="124"/>
        <v>0.9990033052051166</v>
      </c>
      <c r="L517" s="35">
        <f t="shared" si="125"/>
        <v>0.99899644664267084</v>
      </c>
      <c r="M517" s="35">
        <f t="shared" si="126"/>
        <v>0.99898886629062855</v>
      </c>
      <c r="N517" s="35">
        <f t="shared" si="127"/>
        <v>0.99898056419828529</v>
      </c>
    </row>
    <row r="518" spans="1:14">
      <c r="A518" s="34">
        <f t="shared" si="114"/>
        <v>545.29473537879733</v>
      </c>
      <c r="B518" s="35">
        <f t="shared" si="115"/>
        <v>3424450.9381788471</v>
      </c>
      <c r="C518" s="36">
        <f t="shared" si="116"/>
        <v>0.9985123210200777</v>
      </c>
      <c r="D518" s="35">
        <f t="shared" si="117"/>
        <v>0.99850975256218588</v>
      </c>
      <c r="E518" s="35">
        <f t="shared" si="118"/>
        <v>0.99850547184307792</v>
      </c>
      <c r="F518" s="35">
        <f t="shared" si="119"/>
        <v>0.99849947892881907</v>
      </c>
      <c r="G518" s="35">
        <f t="shared" si="120"/>
        <v>0.99849177391189714</v>
      </c>
      <c r="H518" s="35">
        <f t="shared" si="121"/>
        <v>0.99848235691121878</v>
      </c>
      <c r="I518" s="35">
        <f t="shared" si="122"/>
        <v>0.99847122807210253</v>
      </c>
      <c r="J518" s="35">
        <f t="shared" si="123"/>
        <v>0.99845838756627514</v>
      </c>
      <c r="K518" s="35">
        <f t="shared" si="124"/>
        <v>0.99844383559186234</v>
      </c>
      <c r="L518" s="35">
        <f t="shared" si="125"/>
        <v>0.99842757237338065</v>
      </c>
      <c r="M518" s="35">
        <f t="shared" si="126"/>
        <v>0.99840959816172903</v>
      </c>
      <c r="N518" s="35">
        <f t="shared" si="127"/>
        <v>0.99838991323417614</v>
      </c>
    </row>
    <row r="519" spans="1:14">
      <c r="A519" s="34">
        <f t="shared" si="114"/>
        <v>546.55176956647074</v>
      </c>
      <c r="B519" s="35">
        <f t="shared" si="115"/>
        <v>3432345.1128774364</v>
      </c>
      <c r="C519" s="36">
        <f t="shared" si="116"/>
        <v>0.9979951701402221</v>
      </c>
      <c r="D519" s="35">
        <f t="shared" si="117"/>
        <v>0.99799048841750537</v>
      </c>
      <c r="E519" s="35">
        <f t="shared" si="118"/>
        <v>0.99798268569272552</v>
      </c>
      <c r="F519" s="35">
        <f t="shared" si="119"/>
        <v>0.99797176218549344</v>
      </c>
      <c r="G519" s="35">
        <f t="shared" si="120"/>
        <v>0.99795771820323897</v>
      </c>
      <c r="H519" s="35">
        <f t="shared" si="121"/>
        <v>0.9979405541411891</v>
      </c>
      <c r="I519" s="35">
        <f t="shared" si="122"/>
        <v>0.99792027048233534</v>
      </c>
      <c r="J519" s="35">
        <f t="shared" si="123"/>
        <v>0.99789686779739695</v>
      </c>
      <c r="K519" s="35">
        <f t="shared" si="124"/>
        <v>0.99787034674477604</v>
      </c>
      <c r="L519" s="35">
        <f t="shared" si="125"/>
        <v>0.9978407080705054</v>
      </c>
      <c r="M519" s="35">
        <f t="shared" si="126"/>
        <v>0.99780795260819244</v>
      </c>
      <c r="N519" s="35">
        <f t="shared" si="127"/>
        <v>0.99777208127895112</v>
      </c>
    </row>
    <row r="520" spans="1:14">
      <c r="A520" s="34">
        <f t="shared" si="114"/>
        <v>547.81170151721881</v>
      </c>
      <c r="B520" s="35">
        <f t="shared" si="115"/>
        <v>3440257.4855281343</v>
      </c>
      <c r="C520" s="36">
        <f t="shared" si="116"/>
        <v>0.99748071405515504</v>
      </c>
      <c r="D520" s="35">
        <f t="shared" si="117"/>
        <v>0.99747329408316399</v>
      </c>
      <c r="E520" s="35">
        <f t="shared" si="118"/>
        <v>0.99746092783113716</v>
      </c>
      <c r="F520" s="35">
        <f t="shared" si="119"/>
        <v>0.99744361585096442</v>
      </c>
      <c r="G520" s="35">
        <f t="shared" si="120"/>
        <v>0.99742135891519534</v>
      </c>
      <c r="H520" s="35">
        <f t="shared" si="121"/>
        <v>0.9973941580169442</v>
      </c>
      <c r="I520" s="35">
        <f t="shared" si="122"/>
        <v>0.99736201436976635</v>
      </c>
      <c r="J520" s="35">
        <f t="shared" si="123"/>
        <v>0.99732492940750817</v>
      </c>
      <c r="K520" s="35">
        <f t="shared" si="124"/>
        <v>0.9972829047841294</v>
      </c>
      <c r="L520" s="35">
        <f t="shared" si="125"/>
        <v>0.99723594237349789</v>
      </c>
      <c r="M520" s="35">
        <f t="shared" si="126"/>
        <v>0.99718404426915797</v>
      </c>
      <c r="N520" s="35">
        <f t="shared" si="127"/>
        <v>0.9971272127840719</v>
      </c>
    </row>
    <row r="521" spans="1:14">
      <c r="A521" s="34">
        <f t="shared" si="114"/>
        <v>549.07453791107525</v>
      </c>
      <c r="B521" s="35">
        <f t="shared" si="115"/>
        <v>3448188.0980815524</v>
      </c>
      <c r="C521" s="36">
        <f t="shared" si="116"/>
        <v>0.99696893468403558</v>
      </c>
      <c r="D521" s="35">
        <f t="shared" si="117"/>
        <v>0.99695815428935819</v>
      </c>
      <c r="E521" s="35">
        <f t="shared" si="118"/>
        <v>0.99694018774200455</v>
      </c>
      <c r="F521" s="35">
        <f t="shared" si="119"/>
        <v>0.99691503620749078</v>
      </c>
      <c r="G521" s="35">
        <f t="shared" si="120"/>
        <v>0.99688270131724555</v>
      </c>
      <c r="H521" s="35">
        <f t="shared" si="121"/>
        <v>0.99684318516831605</v>
      </c>
      <c r="I521" s="35">
        <f t="shared" si="122"/>
        <v>0.99679649032299034</v>
      </c>
      <c r="J521" s="35">
        <f t="shared" si="123"/>
        <v>0.99674261980833567</v>
      </c>
      <c r="K521" s="35">
        <f t="shared" si="124"/>
        <v>0.99668157711565419</v>
      </c>
      <c r="L521" s="35">
        <f t="shared" si="125"/>
        <v>0.99661336619985452</v>
      </c>
      <c r="M521" s="35">
        <f t="shared" si="126"/>
        <v>0.99653799147873989</v>
      </c>
      <c r="N521" s="35">
        <f t="shared" si="127"/>
        <v>0.99645545783221567</v>
      </c>
    </row>
    <row r="522" spans="1:14">
      <c r="A522" s="34">
        <f t="shared" si="114"/>
        <v>550.34028544347302</v>
      </c>
      <c r="B522" s="35">
        <f t="shared" si="115"/>
        <v>3456136.9925850104</v>
      </c>
      <c r="C522" s="36">
        <f t="shared" si="116"/>
        <v>0.99645981408157436</v>
      </c>
      <c r="D522" s="35">
        <f t="shared" si="117"/>
        <v>0.99644505385671511</v>
      </c>
      <c r="E522" s="35">
        <f t="shared" si="118"/>
        <v>0.99642045493947107</v>
      </c>
      <c r="F522" s="35">
        <f t="shared" si="119"/>
        <v>0.99638601951574657</v>
      </c>
      <c r="G522" s="35">
        <f t="shared" si="120"/>
        <v>0.99634175064505115</v>
      </c>
      <c r="H522" s="35">
        <f t="shared" si="121"/>
        <v>0.99628765225974691</v>
      </c>
      <c r="I522" s="35">
        <f t="shared" si="122"/>
        <v>0.99622372916407653</v>
      </c>
      <c r="J522" s="35">
        <f t="shared" si="123"/>
        <v>0.99614998703298019</v>
      </c>
      <c r="K522" s="35">
        <f t="shared" si="124"/>
        <v>0.99606643241069504</v>
      </c>
      <c r="L522" s="35">
        <f t="shared" si="125"/>
        <v>0.99597307270914548</v>
      </c>
      <c r="M522" s="35">
        <f t="shared" si="126"/>
        <v>0.99586991620611642</v>
      </c>
      <c r="N522" s="35">
        <f t="shared" si="127"/>
        <v>0.995756972043219</v>
      </c>
    </row>
    <row r="523" spans="1:14">
      <c r="A523" s="34">
        <f t="shared" si="114"/>
        <v>551.60895082527941</v>
      </c>
      <c r="B523" s="35">
        <f t="shared" si="115"/>
        <v>3464104.2111827545</v>
      </c>
      <c r="C523" s="36">
        <f t="shared" si="116"/>
        <v>0.99595333443673151</v>
      </c>
      <c r="D523" s="35">
        <f t="shared" si="117"/>
        <v>0.99593397769553371</v>
      </c>
      <c r="E523" s="35">
        <f t="shared" si="118"/>
        <v>0.99590171896809165</v>
      </c>
      <c r="F523" s="35">
        <f t="shared" si="119"/>
        <v>0.99585656201538242</v>
      </c>
      <c r="G523" s="35">
        <f t="shared" si="120"/>
        <v>0.99579851210107018</v>
      </c>
      <c r="H523" s="35">
        <f t="shared" si="121"/>
        <v>0.99572757598980088</v>
      </c>
      <c r="I523" s="35">
        <f t="shared" si="122"/>
        <v>0.99564376194501325</v>
      </c>
      <c r="J523" s="35">
        <f t="shared" si="123"/>
        <v>0.9955470797262671</v>
      </c>
      <c r="K523" s="35">
        <f t="shared" si="124"/>
        <v>0.99543754058608969</v>
      </c>
      <c r="L523" s="35">
        <f t="shared" si="125"/>
        <v>0.99531515726633968</v>
      </c>
      <c r="M523" s="35">
        <f t="shared" si="126"/>
        <v>0.99517994399409671</v>
      </c>
      <c r="N523" s="35">
        <f t="shared" si="127"/>
        <v>0.9950319164770749</v>
      </c>
    </row>
    <row r="524" spans="1:14">
      <c r="A524" s="34">
        <f t="shared" si="114"/>
        <v>552.8805407828321</v>
      </c>
      <c r="B524" s="35">
        <f t="shared" si="115"/>
        <v>3472089.7961161854</v>
      </c>
      <c r="C524" s="36">
        <f t="shared" si="116"/>
        <v>0.99544947807142781</v>
      </c>
      <c r="D524" s="35">
        <f t="shared" si="117"/>
        <v>0.99542491080502993</v>
      </c>
      <c r="E524" s="35">
        <f t="shared" si="118"/>
        <v>0.99538396940278673</v>
      </c>
      <c r="F524" s="35">
        <f t="shared" si="119"/>
        <v>0.99532665992558356</v>
      </c>
      <c r="G524" s="35">
        <f t="shared" si="120"/>
        <v>0.99525299085517105</v>
      </c>
      <c r="H524" s="35">
        <f t="shared" si="121"/>
        <v>0.99516297309067858</v>
      </c>
      <c r="I524" s="35">
        <f t="shared" si="122"/>
        <v>0.99505661994413774</v>
      </c>
      <c r="J524" s="35">
        <f t="shared" si="123"/>
        <v>0.99493394713501893</v>
      </c>
      <c r="K524" s="35">
        <f t="shared" si="124"/>
        <v>0.99479497278378282</v>
      </c>
      <c r="L524" s="35">
        <f t="shared" si="125"/>
        <v>0.99463971740445478</v>
      </c>
      <c r="M524" s="35">
        <f t="shared" si="126"/>
        <v>0.99446820389622914</v>
      </c>
      <c r="N524" s="35">
        <f t="shared" si="127"/>
        <v>0.99428045753410388</v>
      </c>
    </row>
    <row r="525" spans="1:14">
      <c r="A525" s="34">
        <f t="shared" si="114"/>
        <v>554.15506205797442</v>
      </c>
      <c r="B525" s="35">
        <f t="shared" si="115"/>
        <v>3480093.7897240794</v>
      </c>
      <c r="C525" s="36">
        <f t="shared" si="116"/>
        <v>0.99494822743927114</v>
      </c>
      <c r="D525" s="35">
        <f t="shared" si="117"/>
        <v>0.99491783827258784</v>
      </c>
      <c r="E525" s="35">
        <f t="shared" si="118"/>
        <v>0.99486719584879746</v>
      </c>
      <c r="F525" s="35">
        <f t="shared" si="119"/>
        <v>0.99479630944561592</v>
      </c>
      <c r="G525" s="35">
        <f t="shared" si="120"/>
        <v>0.99470519204523733</v>
      </c>
      <c r="H525" s="35">
        <f t="shared" si="121"/>
        <v>0.99459386032772934</v>
      </c>
      <c r="I525" s="35">
        <f t="shared" si="122"/>
        <v>0.99446233466256018</v>
      </c>
      <c r="J525" s="35">
        <f t="shared" si="123"/>
        <v>0.99431063909825301</v>
      </c>
      <c r="K525" s="35">
        <f t="shared" si="124"/>
        <v>0.99413880135018906</v>
      </c>
      <c r="L525" s="35">
        <f t="shared" si="125"/>
        <v>0.99394685278656247</v>
      </c>
      <c r="M525" s="35">
        <f t="shared" si="126"/>
        <v>0.99373482841250882</v>
      </c>
      <c r="N525" s="35">
        <f t="shared" si="127"/>
        <v>0.99350276685241545</v>
      </c>
    </row>
    <row r="526" spans="1:14">
      <c r="A526" s="34">
        <f t="shared" si="114"/>
        <v>555.43252140809125</v>
      </c>
      <c r="B526" s="35">
        <f t="shared" si="115"/>
        <v>3488116.2344428129</v>
      </c>
      <c r="C526" s="36">
        <f t="shared" si="116"/>
        <v>0.99444956512429594</v>
      </c>
      <c r="D526" s="35">
        <f t="shared" si="117"/>
        <v>0.99441274527302181</v>
      </c>
      <c r="E526" s="35">
        <f t="shared" si="118"/>
        <v>0.99435138794163991</v>
      </c>
      <c r="F526" s="35">
        <f t="shared" si="119"/>
        <v>0.99426550675537484</v>
      </c>
      <c r="G526" s="35">
        <f t="shared" si="120"/>
        <v>0.99415512077777635</v>
      </c>
      <c r="H526" s="35">
        <f t="shared" si="121"/>
        <v>0.9940202544989698</v>
      </c>
      <c r="I526" s="35">
        <f t="shared" si="122"/>
        <v>0.9938609378205755</v>
      </c>
      <c r="J526" s="35">
        <f t="shared" si="123"/>
        <v>0.99367720603731324</v>
      </c>
      <c r="K526" s="35">
        <f t="shared" si="124"/>
        <v>0.99346909981531539</v>
      </c>
      <c r="L526" s="35">
        <f t="shared" si="125"/>
        <v>0.99323666516717357</v>
      </c>
      <c r="M526" s="35">
        <f t="shared" si="126"/>
        <v>0.99297995342374923</v>
      </c>
      <c r="N526" s="35">
        <f t="shared" si="127"/>
        <v>0.99269902120278186</v>
      </c>
    </row>
    <row r="527" spans="1:14">
      <c r="A527" s="34">
        <f t="shared" si="114"/>
        <v>556.71292560614495</v>
      </c>
      <c r="B527" s="35">
        <f t="shared" si="115"/>
        <v>3496157.1728065903</v>
      </c>
      <c r="C527" s="36">
        <f t="shared" si="116"/>
        <v>0.99395347383971855</v>
      </c>
      <c r="D527" s="35">
        <f t="shared" si="117"/>
        <v>0.99390961706784087</v>
      </c>
      <c r="E527" s="35">
        <f t="shared" si="118"/>
        <v>0.99383653534705541</v>
      </c>
      <c r="F527" s="35">
        <f t="shared" si="119"/>
        <v>0.99373424801592103</v>
      </c>
      <c r="G527" s="35">
        <f t="shared" si="120"/>
        <v>0.99360278212852104</v>
      </c>
      <c r="H527" s="35">
        <f t="shared" si="121"/>
        <v>0.99344217243459998</v>
      </c>
      <c r="I527" s="35">
        <f t="shared" si="122"/>
        <v>0.99325246135407008</v>
      </c>
      <c r="J527" s="35">
        <f t="shared" si="123"/>
        <v>0.9930336989459333</v>
      </c>
      <c r="K527" s="35">
        <f t="shared" si="124"/>
        <v>0.99278594287165278</v>
      </c>
      <c r="L527" s="35">
        <f t="shared" si="125"/>
        <v>0.99250925835303438</v>
      </c>
      <c r="M527" s="35">
        <f t="shared" si="126"/>
        <v>0.99220371812467567</v>
      </c>
      <c r="N527" s="35">
        <f t="shared" si="127"/>
        <v>0.99186940238104671</v>
      </c>
    </row>
    <row r="528" spans="1:14">
      <c r="A528" s="34">
        <f t="shared" si="114"/>
        <v>557.99628144071119</v>
      </c>
      <c r="B528" s="35">
        <f t="shared" si="115"/>
        <v>3504216.6474476662</v>
      </c>
      <c r="C528" s="36">
        <f t="shared" si="116"/>
        <v>0.99345993642670605</v>
      </c>
      <c r="D528" s="35">
        <f t="shared" si="117"/>
        <v>0.99340843900452058</v>
      </c>
      <c r="E528" s="35">
        <f t="shared" si="118"/>
        <v>0.9933226277609607</v>
      </c>
      <c r="F528" s="35">
        <f t="shared" si="119"/>
        <v>0.99320252937001541</v>
      </c>
      <c r="G528" s="35">
        <f t="shared" si="120"/>
        <v>0.99304818114302851</v>
      </c>
      <c r="H528" s="35">
        <f t="shared" si="121"/>
        <v>0.9928596309965213</v>
      </c>
      <c r="I528" s="35">
        <f t="shared" si="122"/>
        <v>0.99263693741091807</v>
      </c>
      <c r="J528" s="35">
        <f t="shared" si="123"/>
        <v>0.99238016938023899</v>
      </c>
      <c r="K528" s="35">
        <f t="shared" si="124"/>
        <v>0.99208940635284937</v>
      </c>
      <c r="L528" s="35">
        <f t="shared" si="125"/>
        <v>0.99176473816336075</v>
      </c>
      <c r="M528" s="35">
        <f t="shared" si="126"/>
        <v>0.9914062649558032</v>
      </c>
      <c r="N528" s="35">
        <f t="shared" si="127"/>
        <v>0.99101409709818988</v>
      </c>
    </row>
    <row r="529" spans="1:14">
      <c r="A529" s="34">
        <f t="shared" si="114"/>
        <v>559.28259571601473</v>
      </c>
      <c r="B529" s="35">
        <f t="shared" si="115"/>
        <v>3512294.7010965724</v>
      </c>
      <c r="C529" s="36">
        <f t="shared" si="116"/>
        <v>0.99296893585315849</v>
      </c>
      <c r="D529" s="35">
        <f t="shared" si="117"/>
        <v>0.99290919651578324</v>
      </c>
      <c r="E529" s="35">
        <f t="shared" si="118"/>
        <v>0.99280965490939699</v>
      </c>
      <c r="F529" s="35">
        <f t="shared" si="119"/>
        <v>0.99267034694264866</v>
      </c>
      <c r="G529" s="35">
        <f t="shared" si="120"/>
        <v>0.99249132283727715</v>
      </c>
      <c r="H529" s="35">
        <f t="shared" si="121"/>
        <v>0.99227264707785945</v>
      </c>
      <c r="I529" s="35">
        <f t="shared" si="122"/>
        <v>0.99201439834737315</v>
      </c>
      <c r="J529" s="35">
        <f t="shared" si="123"/>
        <v>0.99171666944869197</v>
      </c>
      <c r="K529" s="35">
        <f t="shared" si="124"/>
        <v>0.99137956721217801</v>
      </c>
      <c r="L529" s="35">
        <f t="shared" si="125"/>
        <v>0.99100321238953903</v>
      </c>
      <c r="M529" s="35">
        <f t="shared" si="126"/>
        <v>0.99058773953416679</v>
      </c>
      <c r="N529" s="35">
        <f t="shared" si="127"/>
        <v>0.99013329686818097</v>
      </c>
    </row>
    <row r="530" spans="1:14">
      <c r="A530" s="34">
        <f t="shared" si="114"/>
        <v>560.57187525196582</v>
      </c>
      <c r="B530" s="35">
        <f t="shared" si="115"/>
        <v>3520391.3765823455</v>
      </c>
      <c r="C530" s="36">
        <f t="shared" si="116"/>
        <v>0.9924804552125025</v>
      </c>
      <c r="D530" s="35">
        <f t="shared" si="117"/>
        <v>0.99241187511887996</v>
      </c>
      <c r="E530" s="35">
        <f t="shared" si="118"/>
        <v>0.99229760654847443</v>
      </c>
      <c r="F530" s="35">
        <f t="shared" si="119"/>
        <v>0.99213769684155972</v>
      </c>
      <c r="G530" s="35">
        <f t="shared" si="120"/>
        <v>0.991932212198257</v>
      </c>
      <c r="H530" s="35">
        <f t="shared" si="121"/>
        <v>0.9916812376024815</v>
      </c>
      <c r="I530" s="35">
        <f t="shared" si="122"/>
        <v>0.99138487672445064</v>
      </c>
      <c r="J530" s="35">
        <f t="shared" si="123"/>
        <v>0.99104325180197672</v>
      </c>
      <c r="K530" s="35">
        <f t="shared" si="124"/>
        <v>0.99065650350080603</v>
      </c>
      <c r="L530" s="35">
        <f t="shared" si="125"/>
        <v>0.99022479075432079</v>
      </c>
      <c r="M530" s="35">
        <f t="shared" si="126"/>
        <v>0.98974829058295621</v>
      </c>
      <c r="N530" s="35">
        <f t="shared" si="127"/>
        <v>0.98922719789373725</v>
      </c>
    </row>
    <row r="531" spans="1:14">
      <c r="A531" s="34">
        <f t="shared" si="114"/>
        <v>561.86412688419625</v>
      </c>
      <c r="B531" s="35">
        <f t="shared" si="115"/>
        <v>3528506.7168327523</v>
      </c>
      <c r="C531" s="36">
        <f t="shared" si="116"/>
        <v>0.99199447772250315</v>
      </c>
      <c r="D531" s="35">
        <f t="shared" si="117"/>
        <v>0.99191646041488568</v>
      </c>
      <c r="E531" s="35">
        <f t="shared" si="118"/>
        <v>0.99178647246432161</v>
      </c>
      <c r="F531" s="35">
        <f t="shared" si="119"/>
        <v>0.99160457515775791</v>
      </c>
      <c r="G531" s="35">
        <f t="shared" si="120"/>
        <v>0.9913708541845635</v>
      </c>
      <c r="H531" s="35">
        <f t="shared" si="121"/>
        <v>0.99108541952452223</v>
      </c>
      <c r="I531" s="35">
        <f t="shared" si="122"/>
        <v>0.99074840530431174</v>
      </c>
      <c r="J531" s="35">
        <f t="shared" si="123"/>
        <v>0.99035996962284001</v>
      </c>
      <c r="K531" s="35">
        <f t="shared" si="124"/>
        <v>0.98992029434588391</v>
      </c>
      <c r="L531" s="35">
        <f t="shared" si="125"/>
        <v>0.98942958487054722</v>
      </c>
      <c r="M531" s="35">
        <f t="shared" si="126"/>
        <v>0.98888806986013833</v>
      </c>
      <c r="N531" s="35">
        <f t="shared" si="127"/>
        <v>0.98829600095012993</v>
      </c>
    </row>
    <row r="532" spans="1:14">
      <c r="A532" s="34">
        <f t="shared" si="114"/>
        <v>563.15935746409548</v>
      </c>
      <c r="B532" s="35">
        <f t="shared" si="115"/>
        <v>3536640.7648745198</v>
      </c>
      <c r="C532" s="36">
        <f t="shared" si="116"/>
        <v>0.99151098672408311</v>
      </c>
      <c r="D532" s="35">
        <f t="shared" si="117"/>
        <v>0.99142293808799176</v>
      </c>
      <c r="E532" s="35">
        <f t="shared" si="118"/>
        <v>0.99127624247302448</v>
      </c>
      <c r="F532" s="35">
        <f t="shared" si="119"/>
        <v>0.9910709779660305</v>
      </c>
      <c r="G532" s="35">
        <f t="shared" si="120"/>
        <v>0.99080725372697931</v>
      </c>
      <c r="H532" s="35">
        <f t="shared" si="121"/>
        <v>0.99048520982790433</v>
      </c>
      <c r="I532" s="35">
        <f t="shared" si="122"/>
        <v>0.99010501704663079</v>
      </c>
      <c r="J532" s="35">
        <f t="shared" si="123"/>
        <v>0.98966687661587704</v>
      </c>
      <c r="K532" s="35">
        <f t="shared" si="124"/>
        <v>0.9891710199284568</v>
      </c>
      <c r="L532" s="35">
        <f t="shared" si="125"/>
        <v>0.9886177081994213</v>
      </c>
      <c r="M532" s="35">
        <f t="shared" si="126"/>
        <v>0.9880072320861053</v>
      </c>
      <c r="N532" s="35">
        <f t="shared" si="127"/>
        <v>0.98733991126715115</v>
      </c>
    </row>
    <row r="533" spans="1:14">
      <c r="A533" s="34">
        <f t="shared" si="114"/>
        <v>564.45757385884724</v>
      </c>
      <c r="B533" s="35">
        <f t="shared" si="115"/>
        <v>3544793.5638335608</v>
      </c>
      <c r="C533" s="36">
        <f t="shared" si="116"/>
        <v>0.99102996568016233</v>
      </c>
      <c r="D533" s="35">
        <f t="shared" si="117"/>
        <v>0.99093129390481471</v>
      </c>
      <c r="E533" s="35">
        <f t="shared" si="118"/>
        <v>0.99076690642057463</v>
      </c>
      <c r="F533" s="35">
        <f t="shared" si="119"/>
        <v>0.99053690132545491</v>
      </c>
      <c r="G533" s="35">
        <f t="shared" si="120"/>
        <v>0.99024141572906177</v>
      </c>
      <c r="H533" s="35">
        <f t="shared" si="121"/>
        <v>0.98988062552586831</v>
      </c>
      <c r="I533" s="35">
        <f t="shared" si="122"/>
        <v>0.98945474510497478</v>
      </c>
      <c r="J533" s="35">
        <f t="shared" si="123"/>
        <v>0.98896402699728114</v>
      </c>
      <c r="K533" s="35">
        <f t="shared" si="124"/>
        <v>0.9884087614612207</v>
      </c>
      <c r="L533" s="35">
        <f t="shared" si="125"/>
        <v>0.98778927600836819</v>
      </c>
      <c r="M533" s="35">
        <f t="shared" si="126"/>
        <v>0.98710593487044229</v>
      </c>
      <c r="N533" s="35">
        <f t="shared" si="127"/>
        <v>0.9863591384093876</v>
      </c>
    </row>
    <row r="534" spans="1:14">
      <c r="A534" s="34">
        <f t="shared" si="114"/>
        <v>565.75878295146549</v>
      </c>
      <c r="B534" s="35">
        <f t="shared" si="115"/>
        <v>3552965.1569352034</v>
      </c>
      <c r="C534" s="36">
        <f t="shared" si="116"/>
        <v>0.99055139817450011</v>
      </c>
      <c r="D534" s="35">
        <f t="shared" si="117"/>
        <v>0.99044151371370093</v>
      </c>
      <c r="E534" s="35">
        <f t="shared" si="118"/>
        <v>0.990258454182806</v>
      </c>
      <c r="F534" s="35">
        <f t="shared" si="119"/>
        <v>0.99000234127989595</v>
      </c>
      <c r="G534" s="35">
        <f t="shared" si="120"/>
        <v>0.98967334506771898</v>
      </c>
      <c r="H534" s="35">
        <f t="shared" si="121"/>
        <v>0.98927168366049345</v>
      </c>
      <c r="I534" s="35">
        <f t="shared" si="122"/>
        <v>0.98879762282316264</v>
      </c>
      <c r="J534" s="35">
        <f t="shared" si="123"/>
        <v>0.98825147548454462</v>
      </c>
      <c r="K534" s="35">
        <f t="shared" si="124"/>
        <v>0.98763360116612275</v>
      </c>
      <c r="L534" s="35">
        <f t="shared" si="125"/>
        <v>0.98694440532850169</v>
      </c>
      <c r="M534" s="35">
        <f t="shared" si="126"/>
        <v>0.98618433863785093</v>
      </c>
      <c r="N534" s="35">
        <f t="shared" si="127"/>
        <v>0.98535389615491564</v>
      </c>
    </row>
    <row r="535" spans="1:14">
      <c r="A535" s="34">
        <f t="shared" si="114"/>
        <v>567.06299164083134</v>
      </c>
      <c r="B535" s="35">
        <f t="shared" si="115"/>
        <v>3561155.5875044209</v>
      </c>
      <c r="C535" s="36">
        <f t="shared" si="116"/>
        <v>0.99007526791056089</v>
      </c>
      <c r="D535" s="35">
        <f t="shared" si="117"/>
        <v>0.98995358344404538</v>
      </c>
      <c r="E535" s="35">
        <f t="shared" si="118"/>
        <v>0.98975087566533826</v>
      </c>
      <c r="F535" s="35">
        <f t="shared" si="119"/>
        <v>0.98946729385850485</v>
      </c>
      <c r="G535" s="35">
        <f t="shared" si="120"/>
        <v>0.98910304659379011</v>
      </c>
      <c r="H535" s="35">
        <f t="shared" si="121"/>
        <v>0.98865840130222904</v>
      </c>
      <c r="I535" s="35">
        <f t="shared" si="122"/>
        <v>0.98813368373163457</v>
      </c>
      <c r="J535" s="35">
        <f t="shared" si="123"/>
        <v>0.98752927728612838</v>
      </c>
      <c r="K535" s="35">
        <f t="shared" si="124"/>
        <v>0.98684562225182693</v>
      </c>
      <c r="L535" s="35">
        <f t="shared" si="125"/>
        <v>0.98608321491173645</v>
      </c>
      <c r="M535" s="35">
        <f t="shared" si="126"/>
        <v>0.98524260655331453</v>
      </c>
      <c r="N535" s="35">
        <f t="shared" si="127"/>
        <v>0.98432440237256069</v>
      </c>
    </row>
    <row r="536" spans="1:14">
      <c r="A536" s="34">
        <f t="shared" si="114"/>
        <v>568.37020684172944</v>
      </c>
      <c r="B536" s="35">
        <f t="shared" si="115"/>
        <v>3569364.898966061</v>
      </c>
      <c r="C536" s="36">
        <f t="shared" si="116"/>
        <v>0.98960155871038569</v>
      </c>
      <c r="D536" s="35">
        <f t="shared" si="117"/>
        <v>0.98946748910561177</v>
      </c>
      <c r="E536" s="35">
        <f t="shared" si="118"/>
        <v>0.98924416080351563</v>
      </c>
      <c r="F536" s="35">
        <f t="shared" si="119"/>
        <v>0.988931755076212</v>
      </c>
      <c r="G536" s="35">
        <f t="shared" si="120"/>
        <v>0.98853052513261541</v>
      </c>
      <c r="H536" s="35">
        <f t="shared" si="121"/>
        <v>0.98804079554942115</v>
      </c>
      <c r="I536" s="35">
        <f t="shared" si="122"/>
        <v>0.98746296154381563</v>
      </c>
      <c r="J536" s="35">
        <f t="shared" si="123"/>
        <v>0.98679748809109658</v>
      </c>
      <c r="K536" s="35">
        <f t="shared" si="124"/>
        <v>0.98604490889105167</v>
      </c>
      <c r="L536" s="35">
        <f t="shared" si="125"/>
        <v>0.98520582518756872</v>
      </c>
      <c r="M536" s="35">
        <f t="shared" si="126"/>
        <v>0.98428090444656047</v>
      </c>
      <c r="N536" s="35">
        <f t="shared" si="127"/>
        <v>0.98327087889784504</v>
      </c>
    </row>
    <row r="537" spans="1:14">
      <c r="A537" s="34">
        <f t="shared" si="114"/>
        <v>569.6804354848847</v>
      </c>
      <c r="B537" s="35">
        <f t="shared" si="115"/>
        <v>3577593.1348450761</v>
      </c>
      <c r="C537" s="36">
        <f t="shared" si="116"/>
        <v>0.98913025451347691</v>
      </c>
      <c r="D537" s="35">
        <f t="shared" si="117"/>
        <v>0.98898321678786083</v>
      </c>
      <c r="E537" s="35">
        <f t="shared" si="118"/>
        <v>0.98873829956234316</v>
      </c>
      <c r="F537" s="35">
        <f t="shared" si="119"/>
        <v>0.98839572093421291</v>
      </c>
      <c r="G537" s="35">
        <f t="shared" si="120"/>
        <v>0.98795578548460883</v>
      </c>
      <c r="H537" s="35">
        <f t="shared" si="121"/>
        <v>0.98741888352784368</v>
      </c>
      <c r="I537" s="35">
        <f t="shared" si="122"/>
        <v>0.98678549015247397</v>
      </c>
      <c r="J537" s="35">
        <f t="shared" si="123"/>
        <v>0.98605616405872065</v>
      </c>
      <c r="K537" s="35">
        <f t="shared" si="124"/>
        <v>0.98523154619779063</v>
      </c>
      <c r="L537" s="35">
        <f t="shared" si="125"/>
        <v>0.98431235821955387</v>
      </c>
      <c r="M537" s="35">
        <f t="shared" si="126"/>
        <v>0.98329940073588162</v>
      </c>
      <c r="N537" s="35">
        <f t="shared" si="127"/>
        <v>0.982193551407754</v>
      </c>
    </row>
    <row r="538" spans="1:14">
      <c r="A538" s="34">
        <f t="shared" si="114"/>
        <v>570.99368451699888</v>
      </c>
      <c r="B538" s="35">
        <f t="shared" si="115"/>
        <v>3585840.3387667532</v>
      </c>
      <c r="C538" s="36">
        <f t="shared" si="116"/>
        <v>0.98866133937569745</v>
      </c>
      <c r="D538" s="35">
        <f t="shared" si="117"/>
        <v>0.9885007526592825</v>
      </c>
      <c r="E538" s="35">
        <f t="shared" si="118"/>
        <v>0.98823328193642679</v>
      </c>
      <c r="F538" s="35">
        <f t="shared" si="119"/>
        <v>0.98785918742045065</v>
      </c>
      <c r="G538" s="35">
        <f t="shared" si="120"/>
        <v>0.98737883242582347</v>
      </c>
      <c r="H538" s="35">
        <f t="shared" si="121"/>
        <v>0.98679268239022944</v>
      </c>
      <c r="I538" s="35">
        <f t="shared" si="122"/>
        <v>0.98610130362608628</v>
      </c>
      <c r="J538" s="35">
        <f t="shared" si="123"/>
        <v>0.98530536180805717</v>
      </c>
      <c r="K538" s="35">
        <f t="shared" si="124"/>
        <v>0.98440562020443012</v>
      </c>
      <c r="L538" s="35">
        <f t="shared" si="125"/>
        <v>0.98340293766151321</v>
      </c>
      <c r="M538" s="35">
        <f t="shared" si="126"/>
        <v>0.98229826635138762</v>
      </c>
      <c r="N538" s="35">
        <f t="shared" si="127"/>
        <v>0.98109264929445339</v>
      </c>
    </row>
    <row r="539" spans="1:14">
      <c r="A539" s="34">
        <f t="shared" si="114"/>
        <v>572.3099609007877</v>
      </c>
      <c r="B539" s="35">
        <f t="shared" si="115"/>
        <v>3594106.5544569469</v>
      </c>
      <c r="C539" s="36">
        <f t="shared" si="116"/>
        <v>0.98819479746818029</v>
      </c>
      <c r="D539" s="35">
        <f t="shared" si="117"/>
        <v>0.9880200829667366</v>
      </c>
      <c r="E539" s="35">
        <f t="shared" si="118"/>
        <v>0.9877290979499066</v>
      </c>
      <c r="F539" s="35">
        <f t="shared" si="119"/>
        <v>0.98732215051009486</v>
      </c>
      <c r="G539" s="35">
        <f t="shared" si="120"/>
        <v>0.98679967070851593</v>
      </c>
      <c r="H539" s="35">
        <f t="shared" si="121"/>
        <v>0.98616220931580145</v>
      </c>
      <c r="I539" s="35">
        <f t="shared" si="122"/>
        <v>0.9854104362051973</v>
      </c>
      <c r="J539" s="35">
        <f t="shared" si="123"/>
        <v>0.98454513840750491</v>
      </c>
      <c r="K539" s="35">
        <f t="shared" si="124"/>
        <v>0.98356721783877232</v>
      </c>
      <c r="L539" s="35">
        <f t="shared" si="125"/>
        <v>0.98247768871349772</v>
      </c>
      <c r="M539" s="35">
        <f t="shared" si="126"/>
        <v>0.98127767465774696</v>
      </c>
      <c r="N539" s="35">
        <f t="shared" si="127"/>
        <v>0.97996840553808473</v>
      </c>
    </row>
    <row r="540" spans="1:14">
      <c r="A540" s="34">
        <f t="shared" si="114"/>
        <v>573.62927161501739</v>
      </c>
      <c r="B540" s="35">
        <f t="shared" si="115"/>
        <v>3602391.825742309</v>
      </c>
      <c r="C540" s="36">
        <f t="shared" si="116"/>
        <v>0.98773061307624932</v>
      </c>
      <c r="D540" s="35">
        <f t="shared" si="117"/>
        <v>0.98754119403479568</v>
      </c>
      <c r="E540" s="35">
        <f t="shared" si="118"/>
        <v>0.9872257376563931</v>
      </c>
      <c r="F540" s="35">
        <f t="shared" si="119"/>
        <v>0.98678460616601194</v>
      </c>
      <c r="G540" s="35">
        <f t="shared" si="120"/>
        <v>0.98621830506170516</v>
      </c>
      <c r="H540" s="35">
        <f t="shared" si="121"/>
        <v>0.98552748150980729</v>
      </c>
      <c r="I540" s="35">
        <f t="shared" si="122"/>
        <v>0.98471292229878238</v>
      </c>
      <c r="J540" s="35">
        <f t="shared" si="123"/>
        <v>0.98377555136433803</v>
      </c>
      <c r="K540" s="35">
        <f t="shared" si="124"/>
        <v>0.98271642690097594</v>
      </c>
      <c r="L540" s="35">
        <f t="shared" si="125"/>
        <v>0.98153673807753317</v>
      </c>
      <c r="M540" s="35">
        <f t="shared" si="126"/>
        <v>0.98023780137648087</v>
      </c>
      <c r="N540" s="35">
        <f t="shared" si="127"/>
        <v>0.97882105657876728</v>
      </c>
    </row>
    <row r="541" spans="1:14">
      <c r="A541" s="34">
        <f t="shared" si="114"/>
        <v>574.95162365454212</v>
      </c>
      <c r="B541" s="35">
        <f t="shared" si="115"/>
        <v>3610696.1965505243</v>
      </c>
      <c r="C541" s="36">
        <f t="shared" si="116"/>
        <v>0.98726877059835294</v>
      </c>
      <c r="D541" s="35">
        <f t="shared" si="117"/>
        <v>0.98706407226509674</v>
      </c>
      <c r="E541" s="35">
        <f t="shared" si="118"/>
        <v>0.98672319113890083</v>
      </c>
      <c r="F541" s="35">
        <f t="shared" si="119"/>
        <v>0.98624655033923647</v>
      </c>
      <c r="G541" s="35">
        <f t="shared" si="120"/>
        <v>0.98563474019172992</v>
      </c>
      <c r="H541" s="35">
        <f t="shared" si="121"/>
        <v>0.98488851620305284</v>
      </c>
      <c r="I541" s="35">
        <f t="shared" si="122"/>
        <v>0.98400879648061168</v>
      </c>
      <c r="J541" s="35">
        <f t="shared" si="123"/>
        <v>0.98299665861422703</v>
      </c>
      <c r="K541" s="35">
        <f t="shared" si="124"/>
        <v>0.98185333604042646</v>
      </c>
      <c r="L541" s="35">
        <f t="shared" si="125"/>
        <v>0.98058021391318306</v>
      </c>
      <c r="M541" s="35">
        <f t="shared" si="126"/>
        <v>0.9791788245078773</v>
      </c>
      <c r="N541" s="35">
        <f t="shared" si="127"/>
        <v>0.97765084218793352</v>
      </c>
    </row>
    <row r="542" spans="1:14">
      <c r="A542" s="34">
        <f t="shared" si="114"/>
        <v>576.27702403034073</v>
      </c>
      <c r="B542" s="35">
        <f t="shared" si="115"/>
        <v>3619019.7109105396</v>
      </c>
      <c r="C542" s="36">
        <f t="shared" si="116"/>
        <v>0.98680925454501101</v>
      </c>
      <c r="D542" s="35">
        <f t="shared" si="117"/>
        <v>0.98658870413569877</v>
      </c>
      <c r="E542" s="35">
        <f t="shared" si="118"/>
        <v>0.98622144850978333</v>
      </c>
      <c r="F542" s="35">
        <f t="shared" si="119"/>
        <v>0.98570797896943274</v>
      </c>
      <c r="G542" s="35">
        <f t="shared" si="120"/>
        <v>0.98504898078280301</v>
      </c>
      <c r="H542" s="35">
        <f t="shared" si="121"/>
        <v>0.98424533065143927</v>
      </c>
      <c r="I542" s="35">
        <f t="shared" si="122"/>
        <v>0.9832980934856177</v>
      </c>
      <c r="J542" s="35">
        <f t="shared" si="123"/>
        <v>0.98220851851074698</v>
      </c>
      <c r="K542" s="35">
        <f t="shared" si="124"/>
        <v>0.98097803473254608</v>
      </c>
      <c r="L542" s="35">
        <f t="shared" si="125"/>
        <v>0.97960824579294936</v>
      </c>
      <c r="M542" s="35">
        <f t="shared" si="126"/>
        <v>0.9781009242525831</v>
      </c>
      <c r="N542" s="35">
        <f t="shared" si="127"/>
        <v>0.9764580053391273</v>
      </c>
    </row>
    <row r="543" spans="1:14">
      <c r="A543" s="34">
        <f t="shared" si="114"/>
        <v>577.60547976955411</v>
      </c>
      <c r="B543" s="35">
        <f t="shared" si="115"/>
        <v>3627362.4129527998</v>
      </c>
      <c r="C543" s="36">
        <f t="shared" si="116"/>
        <v>0.98635204953776912</v>
      </c>
      <c r="D543" s="35">
        <f t="shared" si="117"/>
        <v>0.9861150762004417</v>
      </c>
      <c r="E543" s="35">
        <f t="shared" si="118"/>
        <v>0.98572049991066324</v>
      </c>
      <c r="F543" s="35">
        <f t="shared" si="119"/>
        <v>0.98516888798535618</v>
      </c>
      <c r="G543" s="35">
        <f t="shared" si="120"/>
        <v>0.98446103149756026</v>
      </c>
      <c r="H543" s="35">
        <f t="shared" si="121"/>
        <v>0.98359794213549945</v>
      </c>
      <c r="I543" s="35">
        <f t="shared" si="122"/>
        <v>0.98258084820626346</v>
      </c>
      <c r="J543" s="35">
        <f t="shared" si="123"/>
        <v>0.98141118981487474</v>
      </c>
      <c r="K543" s="35">
        <f t="shared" si="124"/>
        <v>0.98009061325555269</v>
      </c>
      <c r="L543" s="35">
        <f t="shared" si="125"/>
        <v>0.97862096465754311</v>
      </c>
      <c r="M543" s="35">
        <f t="shared" si="126"/>
        <v>0.97700428293293884</v>
      </c>
      <c r="N543" s="35">
        <f t="shared" si="127"/>
        <v>0.97524279207838149</v>
      </c>
    </row>
    <row r="544" spans="1:14">
      <c r="A544" s="34">
        <f t="shared" si="114"/>
        <v>578.9369979155224</v>
      </c>
      <c r="B544" s="35">
        <f t="shared" si="115"/>
        <v>3635724.3469094806</v>
      </c>
      <c r="C544" s="36">
        <f t="shared" si="116"/>
        <v>0.98589714030816644</v>
      </c>
      <c r="D544" s="35">
        <f t="shared" si="117"/>
        <v>0.98564317508831578</v>
      </c>
      <c r="E544" s="35">
        <f t="shared" si="118"/>
        <v>0.98522033551236554</v>
      </c>
      <c r="F544" s="35">
        <f t="shared" si="119"/>
        <v>0.9846292733053057</v>
      </c>
      <c r="G544" s="35">
        <f t="shared" si="120"/>
        <v>0.98387089697760721</v>
      </c>
      <c r="H544" s="35">
        <f t="shared" si="121"/>
        <v>0.98294636795993495</v>
      </c>
      <c r="I544" s="35">
        <f t="shared" si="122"/>
        <v>0.98185709568891433</v>
      </c>
      <c r="J544" s="35">
        <f t="shared" si="123"/>
        <v>0.98060473168448004</v>
      </c>
      <c r="K544" s="35">
        <f t="shared" si="124"/>
        <v>0.97919116266718165</v>
      </c>
      <c r="L544" s="35">
        <f t="shared" si="125"/>
        <v>0.97761850277105167</v>
      </c>
      <c r="M544" s="35">
        <f t="shared" si="126"/>
        <v>0.9758890849141163</v>
      </c>
      <c r="N544" s="35">
        <f t="shared" si="127"/>
        <v>0.97400545139430839</v>
      </c>
    </row>
    <row r="545" spans="1:14">
      <c r="A545" s="34">
        <f t="shared" si="114"/>
        <v>580.27158552782214</v>
      </c>
      <c r="B545" s="35">
        <f t="shared" si="115"/>
        <v>3644105.5571147231</v>
      </c>
      <c r="C545" s="36">
        <f t="shared" si="116"/>
        <v>0.98544451169671698</v>
      </c>
      <c r="D545" s="35">
        <f t="shared" si="117"/>
        <v>0.98517298750283466</v>
      </c>
      <c r="E545" s="35">
        <f t="shared" si="118"/>
        <v>0.9847209455148489</v>
      </c>
      <c r="F545" s="35">
        <f t="shared" si="119"/>
        <v>0.98408913083757754</v>
      </c>
      <c r="G545" s="35">
        <f t="shared" si="120"/>
        <v>0.98327858184406447</v>
      </c>
      <c r="H545" s="35">
        <f t="shared" si="121"/>
        <v>0.98229062545315649</v>
      </c>
      <c r="I545" s="35">
        <f t="shared" si="122"/>
        <v>0.9811268711302179</v>
      </c>
      <c r="J545" s="35">
        <f t="shared" si="123"/>
        <v>0.97978920366381783</v>
      </c>
      <c r="K545" s="35">
        <f t="shared" si="124"/>
        <v>0.97827977478138028</v>
      </c>
      <c r="L545" s="35">
        <f t="shared" si="125"/>
        <v>0.97660099367603082</v>
      </c>
      <c r="M545" s="35">
        <f t="shared" si="126"/>
        <v>0.97475551652512049</v>
      </c>
      <c r="N545" s="35">
        <f t="shared" si="127"/>
        <v>0.9727462350880165</v>
      </c>
    </row>
    <row r="546" spans="1:14">
      <c r="A546" s="34">
        <f t="shared" si="114"/>
        <v>581.60924968230404</v>
      </c>
      <c r="B546" s="35">
        <f t="shared" si="115"/>
        <v>3652506.0880048694</v>
      </c>
      <c r="C546" s="36">
        <f t="shared" si="116"/>
        <v>0.98499414865189616</v>
      </c>
      <c r="D546" s="35">
        <f t="shared" si="117"/>
        <v>0.98470450022141198</v>
      </c>
      <c r="E546" s="35">
        <f t="shared" si="118"/>
        <v>0.98422232014713285</v>
      </c>
      <c r="F546" s="35">
        <f t="shared" si="119"/>
        <v>0.98354845648090694</v>
      </c>
      <c r="G546" s="35">
        <f t="shared" si="120"/>
        <v>0.98268409069810292</v>
      </c>
      <c r="H546" s="35">
        <f t="shared" si="121"/>
        <v>0.98163073196682349</v>
      </c>
      <c r="I546" s="35">
        <f t="shared" si="122"/>
        <v>0.98039020987348191</v>
      </c>
      <c r="J546" s="35">
        <f t="shared" si="123"/>
        <v>0.97896466567301432</v>
      </c>
      <c r="K546" s="35">
        <f t="shared" si="124"/>
        <v>0.9773565421449798</v>
      </c>
      <c r="L546" s="35">
        <f t="shared" si="125"/>
        <v>0.9755685721485452</v>
      </c>
      <c r="M546" s="35">
        <f t="shared" si="126"/>
        <v>0.9736037659797121</v>
      </c>
      <c r="N546" s="35">
        <f t="shared" si="127"/>
        <v>0.97146539764297402</v>
      </c>
    </row>
    <row r="547" spans="1:14">
      <c r="A547" s="34">
        <f t="shared" si="114"/>
        <v>582.94999747113036</v>
      </c>
      <c r="B547" s="35">
        <f t="shared" si="115"/>
        <v>3660925.9841186986</v>
      </c>
      <c r="C547" s="36">
        <f t="shared" si="116"/>
        <v>0.98454603622914405</v>
      </c>
      <c r="D547" s="35">
        <f t="shared" si="117"/>
        <v>0.9842377000947462</v>
      </c>
      <c r="E547" s="35">
        <f t="shared" si="118"/>
        <v>0.98372444966723083</v>
      </c>
      <c r="F547" s="35">
        <f t="shared" si="119"/>
        <v>0.98300724612491541</v>
      </c>
      <c r="G547" s="35">
        <f t="shared" si="120"/>
        <v>0.98208742812148564</v>
      </c>
      <c r="H547" s="35">
        <f t="shared" si="121"/>
        <v>0.98096670487538473</v>
      </c>
      <c r="I547" s="35">
        <f t="shared" si="122"/>
        <v>0.97964714740506353</v>
      </c>
      <c r="J547" s="35">
        <f t="shared" si="123"/>
        <v>0.97813117799756533</v>
      </c>
      <c r="K547" s="35">
        <f t="shared" si="124"/>
        <v>0.97642155801436925</v>
      </c>
      <c r="L547" s="35">
        <f t="shared" si="125"/>
        <v>0.97452137415318996</v>
      </c>
      <c r="M547" s="35">
        <f t="shared" si="126"/>
        <v>0.97243402329731865</v>
      </c>
      <c r="N547" s="35">
        <f t="shared" si="127"/>
        <v>0.97016319609494073</v>
      </c>
    </row>
    <row r="548" spans="1:14">
      <c r="A548" s="34">
        <f t="shared" si="114"/>
        <v>584.29383600281233</v>
      </c>
      <c r="B548" s="35">
        <f t="shared" si="115"/>
        <v>3669365.2900976613</v>
      </c>
      <c r="C548" s="36">
        <f t="shared" si="116"/>
        <v>0.98410015958987673</v>
      </c>
      <c r="D548" s="35">
        <f t="shared" si="117"/>
        <v>0.98377257404621099</v>
      </c>
      <c r="E548" s="35">
        <f t="shared" si="118"/>
        <v>0.98322732436207827</v>
      </c>
      <c r="F548" s="35">
        <f t="shared" si="119"/>
        <v>0.9824654956505452</v>
      </c>
      <c r="G548" s="35">
        <f t="shared" si="120"/>
        <v>0.98148859867709826</v>
      </c>
      <c r="H548" s="35">
        <f t="shared" si="121"/>
        <v>0.98029856157562367</v>
      </c>
      <c r="I548" s="35">
        <f t="shared" si="122"/>
        <v>0.97889771935076442</v>
      </c>
      <c r="J548" s="35">
        <f t="shared" si="123"/>
        <v>0.97728880127783591</v>
      </c>
      <c r="K548" s="35">
        <f t="shared" si="124"/>
        <v>0.97547491633216388</v>
      </c>
      <c r="L548" s="35">
        <f t="shared" si="125"/>
        <v>0.97345953679811348</v>
      </c>
      <c r="M548" s="35">
        <f t="shared" si="126"/>
        <v>0.97124648022397964</v>
      </c>
      <c r="N548" s="35">
        <f t="shared" si="127"/>
        <v>0.96883988990207925</v>
      </c>
    </row>
    <row r="549" spans="1:14">
      <c r="A549" s="34">
        <f t="shared" si="114"/>
        <v>585.64077240224799</v>
      </c>
      <c r="B549" s="35">
        <f t="shared" si="115"/>
        <v>3677824.0506861173</v>
      </c>
      <c r="C549" s="36">
        <f t="shared" si="116"/>
        <v>0.98365650400050586</v>
      </c>
      <c r="D549" s="35">
        <f t="shared" si="117"/>
        <v>0.98330910907124569</v>
      </c>
      <c r="E549" s="35">
        <f t="shared" si="118"/>
        <v>0.9827309345474583</v>
      </c>
      <c r="F549" s="35">
        <f t="shared" si="119"/>
        <v>0.98192320093049335</v>
      </c>
      <c r="G549" s="35">
        <f t="shared" si="120"/>
        <v>0.98088760690947763</v>
      </c>
      <c r="H549" s="35">
        <f t="shared" si="121"/>
        <v>0.97962631948619683</v>
      </c>
      <c r="I549" s="35">
        <f t="shared" si="122"/>
        <v>0.97814196147222421</v>
      </c>
      <c r="J549" s="35">
        <f t="shared" si="123"/>
        <v>0.97643759649856987</v>
      </c>
      <c r="K549" s="35">
        <f t="shared" si="124"/>
        <v>0.97451671170389065</v>
      </c>
      <c r="L549" s="35">
        <f t="shared" si="125"/>
        <v>0.97238319829006903</v>
      </c>
      <c r="M549" s="35">
        <f t="shared" si="126"/>
        <v>0.97004133015338945</v>
      </c>
      <c r="N549" s="35">
        <f t="shared" si="127"/>
        <v>0.96749574081535816</v>
      </c>
    </row>
    <row r="550" spans="1:14">
      <c r="A550" s="34">
        <f t="shared" si="114"/>
        <v>586.99081381076019</v>
      </c>
      <c r="B550" s="35">
        <f t="shared" si="115"/>
        <v>3686302.310731574</v>
      </c>
      <c r="C550" s="36">
        <f t="shared" si="116"/>
        <v>0.98321505483147587</v>
      </c>
      <c r="D550" s="35">
        <f t="shared" si="117"/>
        <v>0.98284729223675993</v>
      </c>
      <c r="E550" s="35">
        <f t="shared" si="118"/>
        <v>0.98223527056793436</v>
      </c>
      <c r="F550" s="35">
        <f t="shared" si="119"/>
        <v>0.98138035782964295</v>
      </c>
      <c r="G550" s="35">
        <f t="shared" si="120"/>
        <v>0.98028445734534109</v>
      </c>
      <c r="H550" s="35">
        <f t="shared" si="121"/>
        <v>0.9789499960471838</v>
      </c>
      <c r="I550" s="35">
        <f t="shared" si="122"/>
        <v>0.97737990966333577</v>
      </c>
      <c r="J550" s="35">
        <f t="shared" si="123"/>
        <v>0.97557762497841938</v>
      </c>
      <c r="K550" s="35">
        <f t="shared" si="124"/>
        <v>0.97354703937469855</v>
      </c>
      <c r="L550" s="35">
        <f t="shared" si="125"/>
        <v>0.97129249788952632</v>
      </c>
      <c r="M550" s="35">
        <f t="shared" si="126"/>
        <v>0.96881876804810008</v>
      </c>
      <c r="N550" s="35">
        <f t="shared" si="127"/>
        <v>0.96613101274936175</v>
      </c>
    </row>
    <row r="551" spans="1:14">
      <c r="A551" s="34">
        <f t="shared" si="114"/>
        <v>588.34396738613407</v>
      </c>
      <c r="B551" s="35">
        <f t="shared" si="115"/>
        <v>3694800.1151849218</v>
      </c>
      <c r="C551" s="36">
        <f t="shared" si="116"/>
        <v>0.98277579755630151</v>
      </c>
      <c r="D551" s="35">
        <f t="shared" si="117"/>
        <v>0.98238711068053441</v>
      </c>
      <c r="E551" s="35">
        <f t="shared" si="118"/>
        <v>0.98174032279677215</v>
      </c>
      <c r="F551" s="35">
        <f t="shared" si="119"/>
        <v>0.98083696220548711</v>
      </c>
      <c r="G551" s="35">
        <f t="shared" si="120"/>
        <v>0.97967915449410614</v>
      </c>
      <c r="H551" s="35">
        <f t="shared" si="121"/>
        <v>0.9782696087196282</v>
      </c>
      <c r="I551" s="35">
        <f t="shared" si="122"/>
        <v>0.97661159994665403</v>
      </c>
      <c r="J551" s="35">
        <f t="shared" si="123"/>
        <v>0.97470894835948241</v>
      </c>
      <c r="K551" s="35">
        <f t="shared" si="124"/>
        <v>0.97256599520609832</v>
      </c>
      <c r="L551" s="35">
        <f t="shared" si="125"/>
        <v>0.9701875758658578</v>
      </c>
      <c r="M551" s="35">
        <f t="shared" si="126"/>
        <v>0.96757899036092276</v>
      </c>
      <c r="N551" s="35">
        <f t="shared" si="127"/>
        <v>0.96474597165360776</v>
      </c>
    </row>
    <row r="552" spans="1:14">
      <c r="A552" s="34">
        <f t="shared" si="114"/>
        <v>589.70024030265506</v>
      </c>
      <c r="B552" s="35">
        <f t="shared" si="115"/>
        <v>3703317.5091006737</v>
      </c>
      <c r="C552" s="36">
        <f t="shared" si="116"/>
        <v>0.9823387177506252</v>
      </c>
      <c r="D552" s="35">
        <f t="shared" si="117"/>
        <v>0.98192855161063308</v>
      </c>
      <c r="E552" s="35">
        <f t="shared" si="118"/>
        <v>0.98124608163587024</v>
      </c>
      <c r="F552" s="35">
        <f t="shared" si="119"/>
        <v>0.98029300990855073</v>
      </c>
      <c r="G552" s="35">
        <f t="shared" si="120"/>
        <v>0.97907170284841161</v>
      </c>
      <c r="H552" s="35">
        <f t="shared" si="121"/>
        <v>0.97758517498508801</v>
      </c>
      <c r="I552" s="35">
        <f t="shared" si="122"/>
        <v>0.97583706846982166</v>
      </c>
      <c r="J552" s="35">
        <f t="shared" si="123"/>
        <v>0.97383162859686578</v>
      </c>
      <c r="K552" s="35">
        <f t="shared" si="124"/>
        <v>0.97157367565274977</v>
      </c>
      <c r="L552" s="35">
        <f t="shared" si="125"/>
        <v>0.96906857345263164</v>
      </c>
      <c r="M552" s="35">
        <f t="shared" si="126"/>
        <v>0.96632219495659644</v>
      </c>
      <c r="N552" s="35">
        <f t="shared" si="127"/>
        <v>0.96334088538448492</v>
      </c>
    </row>
    <row r="553" spans="1:14">
      <c r="A553" s="34">
        <f t="shared" si="114"/>
        <v>591.0596397511473</v>
      </c>
      <c r="B553" s="35">
        <f t="shared" si="115"/>
        <v>3711854.5376372049</v>
      </c>
      <c r="C553" s="36">
        <f t="shared" si="116"/>
        <v>0.98190380109127762</v>
      </c>
      <c r="D553" s="35">
        <f t="shared" si="117"/>
        <v>0.98147160230481711</v>
      </c>
      <c r="E553" s="35">
        <f t="shared" si="118"/>
        <v>0.9807525375156837</v>
      </c>
      <c r="F553" s="35">
        <f t="shared" si="119"/>
        <v>0.97974849678281029</v>
      </c>
      <c r="G553" s="35">
        <f t="shared" si="120"/>
        <v>0.97846210688463309</v>
      </c>
      <c r="H553" s="35">
        <f t="shared" si="121"/>
        <v>0.97689671234517983</v>
      </c>
      <c r="I553" s="35">
        <f t="shared" si="122"/>
        <v>0.97505635150200187</v>
      </c>
      <c r="J553" s="35">
        <f t="shared" si="123"/>
        <v>0.97294572794826883</v>
      </c>
      <c r="K553" s="35">
        <f t="shared" si="124"/>
        <v>0.97057017773929688</v>
      </c>
      <c r="L553" s="35">
        <f t="shared" si="125"/>
        <v>0.96793563280303685</v>
      </c>
      <c r="M553" s="35">
        <f t="shared" si="126"/>
        <v>0.96504858103377067</v>
      </c>
      <c r="N553" s="35">
        <f t="shared" si="127"/>
        <v>0.9619160235779054</v>
      </c>
    </row>
    <row r="554" spans="1:14">
      <c r="A554" s="34">
        <f t="shared" si="114"/>
        <v>592.42217293901126</v>
      </c>
      <c r="B554" s="35">
        <f t="shared" si="115"/>
        <v>3720411.2460569907</v>
      </c>
      <c r="C554" s="36">
        <f t="shared" si="116"/>
        <v>0.98147103335535313</v>
      </c>
      <c r="D554" s="35">
        <f t="shared" si="117"/>
        <v>0.98101625010996629</v>
      </c>
      <c r="E554" s="35">
        <f t="shared" si="118"/>
        <v>0.98025968089515292</v>
      </c>
      <c r="F554" s="35">
        <f t="shared" si="119"/>
        <v>0.97920341866610594</v>
      </c>
      <c r="G554" s="35">
        <f t="shared" si="120"/>
        <v>0.97785037106339545</v>
      </c>
      <c r="H554" s="35">
        <f t="shared" si="121"/>
        <v>0.97620423832113146</v>
      </c>
      <c r="I554" s="35">
        <f t="shared" si="122"/>
        <v>0.97426948543032033</v>
      </c>
      <c r="J554" s="35">
        <f t="shared" si="123"/>
        <v>0.97205130896359226</v>
      </c>
      <c r="K554" s="35">
        <f t="shared" si="124"/>
        <v>0.96955559903727095</v>
      </c>
      <c r="L554" s="35">
        <f t="shared" si="125"/>
        <v>0.96678889694545755</v>
      </c>
      <c r="M554" s="35">
        <f t="shared" si="126"/>
        <v>0.96375834904735169</v>
      </c>
      <c r="N554" s="35">
        <f t="shared" si="127"/>
        <v>0.96047165752278052</v>
      </c>
    </row>
    <row r="555" spans="1:14">
      <c r="A555" s="34">
        <f t="shared" si="114"/>
        <v>593.78784709026229</v>
      </c>
      <c r="B555" s="35">
        <f t="shared" si="115"/>
        <v>3728987.679726847</v>
      </c>
      <c r="C555" s="36">
        <f t="shared" si="116"/>
        <v>0.98104040041928908</v>
      </c>
      <c r="D555" s="35">
        <f t="shared" si="117"/>
        <v>0.9805624824415019</v>
      </c>
      <c r="E555" s="35">
        <f t="shared" si="118"/>
        <v>0.97976750226162534</v>
      </c>
      <c r="F555" s="35">
        <f t="shared" si="119"/>
        <v>0.97865777139055032</v>
      </c>
      <c r="G555" s="35">
        <f t="shared" si="120"/>
        <v>0.97723649983008076</v>
      </c>
      <c r="H555" s="35">
        <f t="shared" si="121"/>
        <v>0.97550777045332704</v>
      </c>
      <c r="I555" s="35">
        <f t="shared" si="122"/>
        <v>0.97347650675631581</v>
      </c>
      <c r="J555" s="35">
        <f t="shared" si="123"/>
        <v>0.97114843447457577</v>
      </c>
      <c r="K555" s="35">
        <f t="shared" si="124"/>
        <v>0.96853003764205647</v>
      </c>
      <c r="L555" s="35">
        <f t="shared" si="125"/>
        <v>0.96562850973922187</v>
      </c>
      <c r="M555" s="35">
        <f t="shared" si="126"/>
        <v>0.96245170063126473</v>
      </c>
      <c r="N555" s="35">
        <f t="shared" si="127"/>
        <v>0.95900806003540251</v>
      </c>
    </row>
    <row r="556" spans="1:14">
      <c r="A556" s="34">
        <f t="shared" si="114"/>
        <v>595.15666944556881</v>
      </c>
      <c r="B556" s="35">
        <f t="shared" si="115"/>
        <v>3737583.8841181723</v>
      </c>
      <c r="C556" s="36">
        <f t="shared" si="116"/>
        <v>0.98061188825796319</v>
      </c>
      <c r="D556" s="35">
        <f t="shared" si="117"/>
        <v>0.98011028678282097</v>
      </c>
      <c r="E556" s="35">
        <f t="shared" si="118"/>
        <v>0.97927599213078498</v>
      </c>
      <c r="F556" s="35">
        <f t="shared" si="119"/>
        <v>0.97811155078294021</v>
      </c>
      <c r="G556" s="35">
        <f t="shared" si="120"/>
        <v>0.97662049761533654</v>
      </c>
      <c r="H556" s="35">
        <f t="shared" si="121"/>
        <v>0.97480732630086275</v>
      </c>
      <c r="I556" s="35">
        <f t="shared" si="122"/>
        <v>0.9726774520924063</v>
      </c>
      <c r="J556" s="35">
        <f t="shared" si="123"/>
        <v>0.97023716758446721</v>
      </c>
      <c r="K556" s="35">
        <f t="shared" si="124"/>
        <v>0.96749359214994735</v>
      </c>
      <c r="L556" s="35">
        <f t="shared" si="125"/>
        <v>0.96445461583055603</v>
      </c>
      <c r="M556" s="35">
        <f t="shared" si="126"/>
        <v>0.96112883852168096</v>
      </c>
      <c r="N556" s="35">
        <f t="shared" si="127"/>
        <v>0.95752550533484426</v>
      </c>
    </row>
    <row r="557" spans="1:14">
      <c r="A557" s="34">
        <f t="shared" si="114"/>
        <v>596.52864726229063</v>
      </c>
      <c r="B557" s="35">
        <f t="shared" si="115"/>
        <v>3746199.9048071853</v>
      </c>
      <c r="C557" s="36">
        <f t="shared" si="116"/>
        <v>0.98018548294379149</v>
      </c>
      <c r="D557" s="35">
        <f t="shared" si="117"/>
        <v>0.9796596506847266</v>
      </c>
      <c r="E557" s="35">
        <f t="shared" si="118"/>
        <v>0.97878514104657299</v>
      </c>
      <c r="F557" s="35">
        <f t="shared" si="119"/>
        <v>0.97756475266515297</v>
      </c>
      <c r="G557" s="35">
        <f t="shared" si="120"/>
        <v>0.97600236883557345</v>
      </c>
      <c r="H557" s="35">
        <f t="shared" si="121"/>
        <v>0.97410292344109461</v>
      </c>
      <c r="I557" s="35">
        <f t="shared" si="122"/>
        <v>0.97187235815836082</v>
      </c>
      <c r="J557" s="35">
        <f t="shared" si="123"/>
        <v>0.9693175716577257</v>
      </c>
      <c r="K557" s="35">
        <f t="shared" si="124"/>
        <v>0.96644636163528408</v>
      </c>
      <c r="L557" s="35">
        <f t="shared" si="125"/>
        <v>0.96326736060875218</v>
      </c>
      <c r="M557" s="35">
        <f t="shared" si="126"/>
        <v>0.95978996648075465</v>
      </c>
      <c r="N557" s="35">
        <f t="shared" si="127"/>
        <v>0.95602426891944636</v>
      </c>
    </row>
    <row r="558" spans="1:14">
      <c r="A558" s="34">
        <f t="shared" si="114"/>
        <v>597.90378781451761</v>
      </c>
      <c r="B558" s="35">
        <f t="shared" si="115"/>
        <v>3754835.7874751706</v>
      </c>
      <c r="C558" s="36">
        <f t="shared" si="116"/>
        <v>0.97976117064584167</v>
      </c>
      <c r="D558" s="35">
        <f t="shared" si="117"/>
        <v>0.97921056176487031</v>
      </c>
      <c r="E558" s="35">
        <f t="shared" si="118"/>
        <v>0.97829493958111458</v>
      </c>
      <c r="F558" s="35">
        <f t="shared" si="119"/>
        <v>0.97701737285454904</v>
      </c>
      <c r="G558" s="35">
        <f t="shared" si="120"/>
        <v>0.97538211789346729</v>
      </c>
      <c r="H558" s="35">
        <f t="shared" si="121"/>
        <v>0.97339457946919228</v>
      </c>
      <c r="I558" s="35">
        <f t="shared" si="122"/>
        <v>0.97106126177778529</v>
      </c>
      <c r="J558" s="35">
        <f t="shared" si="123"/>
        <v>0.96838971030976095</v>
      </c>
      <c r="K558" s="35">
        <f t="shared" si="124"/>
        <v>0.96538844562769255</v>
      </c>
      <c r="L558" s="35">
        <f t="shared" si="125"/>
        <v>0.96206689016258151</v>
      </c>
      <c r="M558" s="35">
        <f t="shared" si="126"/>
        <v>0.95843528922091781</v>
      </c>
      <c r="N558" s="35">
        <f t="shared" si="127"/>
        <v>0.95450462744449605</v>
      </c>
    </row>
    <row r="559" spans="1:14">
      <c r="A559" s="34">
        <f t="shared" si="114"/>
        <v>599.28209839310807</v>
      </c>
      <c r="B559" s="35">
        <f t="shared" si="115"/>
        <v>3763491.5779087185</v>
      </c>
      <c r="C559" s="36">
        <f t="shared" si="116"/>
        <v>0.97933893762895607</v>
      </c>
      <c r="D559" s="35">
        <f t="shared" si="117"/>
        <v>0.97876300770719837</v>
      </c>
      <c r="E559" s="35">
        <f t="shared" si="118"/>
        <v>0.97780537833464376</v>
      </c>
      <c r="F559" s="35">
        <f t="shared" si="119"/>
        <v>0.97646940716436859</v>
      </c>
      <c r="G559" s="35">
        <f t="shared" si="120"/>
        <v>0.97475974917845354</v>
      </c>
      <c r="H559" s="35">
        <f t="shared" si="121"/>
        <v>0.97268231199769539</v>
      </c>
      <c r="I559" s="35">
        <f t="shared" si="122"/>
        <v>0.97024419987462474</v>
      </c>
      <c r="J559" s="35">
        <f t="shared" si="123"/>
        <v>0.9674536473967148</v>
      </c>
      <c r="K559" s="35">
        <f t="shared" si="124"/>
        <v>0.96431994408943134</v>
      </c>
      <c r="L559" s="35">
        <f t="shared" si="125"/>
        <v>0.96085335123697424</v>
      </c>
      <c r="M559" s="35">
        <f t="shared" si="126"/>
        <v>0.95706501232977903</v>
      </c>
      <c r="N559" s="35">
        <f t="shared" si="127"/>
        <v>0.95296685860117225</v>
      </c>
    </row>
    <row r="560" spans="1:14">
      <c r="A560" s="34">
        <f t="shared" si="114"/>
        <v>600.66358630572745</v>
      </c>
      <c r="B560" s="35">
        <f t="shared" si="115"/>
        <v>3772167.3219999685</v>
      </c>
      <c r="C560" s="36">
        <f t="shared" si="116"/>
        <v>0.97891877025287755</v>
      </c>
      <c r="D560" s="35">
        <f t="shared" si="117"/>
        <v>0.97831697626139791</v>
      </c>
      <c r="E560" s="35">
        <f t="shared" si="118"/>
        <v>0.97731644793542549</v>
      </c>
      <c r="F560" s="35">
        <f t="shared" si="119"/>
        <v>0.97592085140411999</v>
      </c>
      <c r="G560" s="35">
        <f t="shared" si="120"/>
        <v>0.9741352670672162</v>
      </c>
      <c r="H560" s="35">
        <f t="shared" si="121"/>
        <v>0.97196613865606363</v>
      </c>
      <c r="I560" s="35">
        <f t="shared" si="122"/>
        <v>0.96942120946966959</v>
      </c>
      <c r="J560" s="35">
        <f t="shared" si="123"/>
        <v>0.96650944700527897</v>
      </c>
      <c r="K560" s="35">
        <f t="shared" si="124"/>
        <v>0.96324095739284821</v>
      </c>
      <c r="L560" s="35">
        <f t="shared" si="125"/>
        <v>0.95962689118997557</v>
      </c>
      <c r="M560" s="35">
        <f t="shared" si="126"/>
        <v>0.9556793421956622</v>
      </c>
      <c r="N560" s="35">
        <f t="shared" si="127"/>
        <v>0.95141124099683583</v>
      </c>
    </row>
    <row r="561" spans="1:14">
      <c r="A561" s="34">
        <f t="shared" si="114"/>
        <v>602.04825887688719</v>
      </c>
      <c r="B561" s="35">
        <f t="shared" si="115"/>
        <v>3780863.0657468517</v>
      </c>
      <c r="C561" s="36">
        <f t="shared" si="116"/>
        <v>0.97850065497139305</v>
      </c>
      <c r="D561" s="35">
        <f t="shared" si="117"/>
        <v>0.97787245524235433</v>
      </c>
      <c r="E561" s="35">
        <f t="shared" si="118"/>
        <v>0.9768281390396808</v>
      </c>
      <c r="F561" s="35">
        <f t="shared" si="119"/>
        <v>0.97537170137997142</v>
      </c>
      <c r="G561" s="35">
        <f t="shared" si="120"/>
        <v>0.97350867592417978</v>
      </c>
      <c r="H561" s="35">
        <f t="shared" si="121"/>
        <v>0.97124607709023703</v>
      </c>
      <c r="I561" s="35">
        <f t="shared" si="122"/>
        <v>0.96859232767708514</v>
      </c>
      <c r="J561" s="35">
        <f t="shared" si="123"/>
        <v>0.9655571734425672</v>
      </c>
      <c r="K561" s="35">
        <f t="shared" si="124"/>
        <v>0.96215158629796571</v>
      </c>
      <c r="L561" s="35">
        <f t="shared" si="125"/>
        <v>0.95838765795001513</v>
      </c>
      <c r="M561" s="35">
        <f t="shared" si="126"/>
        <v>0.95427848593383646</v>
      </c>
      <c r="N561" s="35">
        <f t="shared" si="127"/>
        <v>0.94983805403675203</v>
      </c>
    </row>
    <row r="562" spans="1:14">
      <c r="A562" s="34">
        <f t="shared" si="114"/>
        <v>603.43612344798339</v>
      </c>
      <c r="B562" s="35">
        <f t="shared" si="115"/>
        <v>3789578.8552533356</v>
      </c>
      <c r="C562" s="36">
        <f t="shared" si="116"/>
        <v>0.97808457833147855</v>
      </c>
      <c r="D562" s="35">
        <f t="shared" si="117"/>
        <v>0.97742943252960779</v>
      </c>
      <c r="E562" s="35">
        <f t="shared" si="118"/>
        <v>0.97634044233150974</v>
      </c>
      <c r="F562" s="35">
        <f t="shared" si="119"/>
        <v>0.97482195289513329</v>
      </c>
      <c r="G562" s="35">
        <f t="shared" si="120"/>
        <v>0.97287998010198906</v>
      </c>
      <c r="H562" s="35">
        <f t="shared" si="121"/>
        <v>0.97052214496218958</v>
      </c>
      <c r="I562" s="35">
        <f t="shared" si="122"/>
        <v>0.967757591700947</v>
      </c>
      <c r="J562" s="35">
        <f t="shared" si="123"/>
        <v>0.96459689122602388</v>
      </c>
      <c r="K562" s="35">
        <f t="shared" si="124"/>
        <v>0.961051931930193</v>
      </c>
      <c r="L562" s="35">
        <f t="shared" si="125"/>
        <v>0.95713579997349207</v>
      </c>
      <c r="M562" s="35">
        <f t="shared" si="126"/>
        <v>0.95286265131347003</v>
      </c>
      <c r="N562" s="35">
        <f t="shared" si="127"/>
        <v>0.9482475778073034</v>
      </c>
    </row>
    <row r="563" spans="1:14">
      <c r="A563" s="34">
        <f t="shared" si="114"/>
        <v>604.8271873773358</v>
      </c>
      <c r="B563" s="35">
        <f t="shared" si="115"/>
        <v>3798314.7367296689</v>
      </c>
      <c r="C563" s="36">
        <f t="shared" si="116"/>
        <v>0.97767052697245937</v>
      </c>
      <c r="D563" s="35">
        <f t="shared" si="117"/>
        <v>0.97698789606681979</v>
      </c>
      <c r="E563" s="35">
        <f t="shared" si="118"/>
        <v>0.9758533485228158</v>
      </c>
      <c r="F563" s="35">
        <f t="shared" si="119"/>
        <v>0.97427160175024241</v>
      </c>
      <c r="G563" s="35">
        <f t="shared" si="120"/>
        <v>0.97224918394199455</v>
      </c>
      <c r="H563" s="35">
        <f t="shared" si="121"/>
        <v>0.96979435994948848</v>
      </c>
      <c r="I563" s="35">
        <f t="shared" si="122"/>
        <v>0.96691703883179669</v>
      </c>
      <c r="J563" s="35">
        <f t="shared" si="123"/>
        <v>0.96362866507339306</v>
      </c>
      <c r="K563" s="35">
        <f t="shared" si="124"/>
        <v>0.95994209575818101</v>
      </c>
      <c r="L563" s="35">
        <f t="shared" si="125"/>
        <v>0.9558714662027078</v>
      </c>
      <c r="M563" s="35">
        <f t="shared" si="126"/>
        <v>0.95143204668535197</v>
      </c>
      <c r="N563" s="35">
        <f t="shared" si="127"/>
        <v>0.946640092960782</v>
      </c>
    </row>
    <row r="564" spans="1:14">
      <c r="A564" s="34">
        <f t="shared" si="114"/>
        <v>606.22145804022693</v>
      </c>
      <c r="B564" s="35">
        <f t="shared" si="115"/>
        <v>3807070.756492625</v>
      </c>
      <c r="C564" s="36">
        <f t="shared" si="116"/>
        <v>0.97725848762517364</v>
      </c>
      <c r="D564" s="35">
        <f t="shared" si="117"/>
        <v>0.97654783386123856</v>
      </c>
      <c r="E564" s="35">
        <f t="shared" si="118"/>
        <v>0.9753668483532284</v>
      </c>
      <c r="F564" s="35">
        <f t="shared" si="119"/>
        <v>0.97372064374373823</v>
      </c>
      <c r="G564" s="35">
        <f t="shared" si="120"/>
        <v>0.97161629177472686</v>
      </c>
      <c r="H564" s="35">
        <f t="shared" si="121"/>
        <v>0.96906273974485235</v>
      </c>
      <c r="I564" s="35">
        <f t="shared" si="122"/>
        <v>0.96607070644320803</v>
      </c>
      <c r="J564" s="35">
        <f t="shared" si="123"/>
        <v>0.9626525598927318</v>
      </c>
      <c r="K564" s="35">
        <f t="shared" si="124"/>
        <v>0.9588221795718187</v>
      </c>
      <c r="L564" s="35">
        <f t="shared" si="125"/>
        <v>0.95459480602415625</v>
      </c>
      <c r="M564" s="35">
        <f t="shared" si="126"/>
        <v>0.94998688091041217</v>
      </c>
      <c r="N564" s="35">
        <f t="shared" si="127"/>
        <v>0.94501588060180752</v>
      </c>
    </row>
    <row r="565" spans="1:14">
      <c r="A565" s="34">
        <f t="shared" si="114"/>
        <v>607.61894282894104</v>
      </c>
      <c r="B565" s="35">
        <f t="shared" si="115"/>
        <v>3815846.9609657498</v>
      </c>
      <c r="C565" s="36">
        <f t="shared" si="116"/>
        <v>0.97684844711114871</v>
      </c>
      <c r="D565" s="35">
        <f t="shared" si="117"/>
        <v>0.97610923398317473</v>
      </c>
      <c r="E565" s="35">
        <f t="shared" si="118"/>
        <v>0.97488093259002773</v>
      </c>
      <c r="F565" s="35">
        <f t="shared" si="119"/>
        <v>0.97316907467223979</v>
      </c>
      <c r="G565" s="35">
        <f t="shared" si="120"/>
        <v>0.97098130792037174</v>
      </c>
      <c r="H565" s="35">
        <f t="shared" si="121"/>
        <v>0.96832730205571116</v>
      </c>
      <c r="I565" s="35">
        <f t="shared" si="122"/>
        <v>0.96521863198837288</v>
      </c>
      <c r="J565" s="35">
        <f t="shared" si="123"/>
        <v>0.96166864077248315</v>
      </c>
      <c r="K565" s="35">
        <f t="shared" si="124"/>
        <v>0.95769228546038943</v>
      </c>
      <c r="L565" s="35">
        <f t="shared" si="125"/>
        <v>0.95330596922719446</v>
      </c>
      <c r="M565" s="35">
        <f t="shared" si="126"/>
        <v>0.94852736328908416</v>
      </c>
      <c r="N565" s="35">
        <f t="shared" si="127"/>
        <v>0.94337522217545344</v>
      </c>
    </row>
    <row r="566" spans="1:14">
      <c r="A566" s="34">
        <f t="shared" si="114"/>
        <v>609.01964915280348</v>
      </c>
      <c r="B566" s="35">
        <f t="shared" si="115"/>
        <v>3824643.3966796058</v>
      </c>
      <c r="C566" s="36">
        <f t="shared" si="116"/>
        <v>0.97644039234178315</v>
      </c>
      <c r="D566" s="35">
        <f t="shared" si="117"/>
        <v>0.97567208456547683</v>
      </c>
      <c r="E566" s="35">
        <f t="shared" si="118"/>
        <v>0.97439559202806569</v>
      </c>
      <c r="F566" s="35">
        <f t="shared" si="119"/>
        <v>0.97261689033091525</v>
      </c>
      <c r="G566" s="35">
        <f t="shared" si="120"/>
        <v>0.97034423668923986</v>
      </c>
      <c r="H566" s="35">
        <f t="shared" si="121"/>
        <v>0.96758806460376634</v>
      </c>
      <c r="I566" s="35">
        <f t="shared" si="122"/>
        <v>0.9643608529966986</v>
      </c>
      <c r="J566" s="35">
        <f t="shared" si="123"/>
        <v>0.96067697297160448</v>
      </c>
      <c r="K566" s="35">
        <f t="shared" si="124"/>
        <v>0.95655251579088207</v>
      </c>
      <c r="L566" s="35">
        <f t="shared" si="125"/>
        <v>0.95200510596310584</v>
      </c>
      <c r="M566" s="35">
        <f t="shared" si="126"/>
        <v>0.94705370349153695</v>
      </c>
      <c r="N566" s="35">
        <f t="shared" si="127"/>
        <v>0.94171839935712498</v>
      </c>
    </row>
    <row r="567" spans="1:14">
      <c r="A567" s="34">
        <f t="shared" si="114"/>
        <v>610.42358443821956</v>
      </c>
      <c r="B567" s="35">
        <f t="shared" si="115"/>
        <v>3833460.1102720187</v>
      </c>
      <c r="C567" s="36">
        <f t="shared" si="116"/>
        <v>0.97603431031753984</v>
      </c>
      <c r="D567" s="35">
        <f t="shared" si="117"/>
        <v>0.97523637380301498</v>
      </c>
      <c r="E567" s="35">
        <f t="shared" si="118"/>
        <v>0.97391081748969111</v>
      </c>
      <c r="F567" s="35">
        <f t="shared" si="119"/>
        <v>0.9720640865138529</v>
      </c>
      <c r="G567" s="35">
        <f t="shared" si="120"/>
        <v>0.96970508238223485</v>
      </c>
      <c r="H567" s="35">
        <f t="shared" si="121"/>
        <v>0.96684504512455371</v>
      </c>
      <c r="I567" s="35">
        <f t="shared" si="122"/>
        <v>0.96349740707042508</v>
      </c>
      <c r="J567" s="35">
        <f t="shared" si="123"/>
        <v>0.95967762190975603</v>
      </c>
      <c r="K567" s="35">
        <f t="shared" si="124"/>
        <v>0.95540297318647471</v>
      </c>
      <c r="L567" s="35">
        <f t="shared" si="125"/>
        <v>0.95069236670457735</v>
      </c>
      <c r="M567" s="35">
        <f t="shared" si="126"/>
        <v>0.94556611148881298</v>
      </c>
      <c r="N567" s="35">
        <f t="shared" si="127"/>
        <v>0.94004569394425885</v>
      </c>
    </row>
    <row r="568" spans="1:14">
      <c r="A568" s="34">
        <f t="shared" si="114"/>
        <v>611.83075612871448</v>
      </c>
      <c r="B568" s="35">
        <f t="shared" si="115"/>
        <v>3842297.1484883269</v>
      </c>
      <c r="C568" s="36">
        <f t="shared" si="116"/>
        <v>0.97563018812714331</v>
      </c>
      <c r="D568" s="35">
        <f t="shared" si="117"/>
        <v>0.97480208995216422</v>
      </c>
      <c r="E568" s="35">
        <f t="shared" si="118"/>
        <v>0.97342659982467183</v>
      </c>
      <c r="F568" s="35">
        <f t="shared" si="119"/>
        <v>0.97151065901442335</v>
      </c>
      <c r="G568" s="35">
        <f t="shared" si="120"/>
        <v>0.96906384929131306</v>
      </c>
      <c r="H568" s="35">
        <f t="shared" si="121"/>
        <v>0.96609826136700305</v>
      </c>
      <c r="I568" s="35">
        <f t="shared" si="122"/>
        <v>0.96262833188125607</v>
      </c>
      <c r="J568" s="35">
        <f t="shared" si="123"/>
        <v>0.95867065315754996</v>
      </c>
      <c r="K568" s="35">
        <f t="shared" si="124"/>
        <v>0.95424376050519</v>
      </c>
      <c r="L568" s="35">
        <f t="shared" si="125"/>
        <v>0.94936790220560185</v>
      </c>
      <c r="M568" s="35">
        <f t="shared" si="126"/>
        <v>0.94406479748490035</v>
      </c>
      <c r="N568" s="35">
        <f t="shared" si="127"/>
        <v>0.93835738774988575</v>
      </c>
    </row>
    <row r="569" spans="1:14">
      <c r="A569" s="34">
        <f t="shared" si="114"/>
        <v>613.24117168497253</v>
      </c>
      <c r="B569" s="35">
        <f t="shared" si="115"/>
        <v>3851154.5581816277</v>
      </c>
      <c r="C569" s="36">
        <f t="shared" si="116"/>
        <v>0.97522801294679207</v>
      </c>
      <c r="D569" s="35">
        <f t="shared" si="117"/>
        <v>0.9743692213302998</v>
      </c>
      <c r="E569" s="35">
        <f t="shared" si="118"/>
        <v>0.97294292991011855</v>
      </c>
      <c r="F569" s="35">
        <f t="shared" si="119"/>
        <v>0.97095660362564518</v>
      </c>
      <c r="G569" s="35">
        <f t="shared" si="120"/>
        <v>0.96842054169994851</v>
      </c>
      <c r="H569" s="35">
        <f t="shared" si="121"/>
        <v>0.96534773109300498</v>
      </c>
      <c r="I569" s="35">
        <f t="shared" si="122"/>
        <v>0.96175366516701155</v>
      </c>
      <c r="J569" s="35">
        <f t="shared" si="123"/>
        <v>0.95765613242686554</v>
      </c>
      <c r="K569" s="35">
        <f t="shared" si="124"/>
        <v>0.95307498081873521</v>
      </c>
      <c r="L569" s="35">
        <f t="shared" si="125"/>
        <v>0.94803186346182722</v>
      </c>
      <c r="M569" s="35">
        <f t="shared" si="126"/>
        <v>0.9425499718497734</v>
      </c>
      <c r="N569" s="35">
        <f t="shared" si="127"/>
        <v>0.93665376249811749</v>
      </c>
    </row>
    <row r="570" spans="1:14">
      <c r="A570" s="34">
        <f t="shared" si="114"/>
        <v>614.65483858487653</v>
      </c>
      <c r="B570" s="35">
        <f t="shared" si="115"/>
        <v>3860032.3863130244</v>
      </c>
      <c r="C570" s="36">
        <f t="shared" si="116"/>
        <v>0.97482777203937121</v>
      </c>
      <c r="D570" s="35">
        <f t="shared" si="117"/>
        <v>0.97393775631528867</v>
      </c>
      <c r="E570" s="35">
        <f t="shared" si="118"/>
        <v>0.9724597986504081</v>
      </c>
      <c r="F570" s="35">
        <f t="shared" si="119"/>
        <v>0.97040191614054139</v>
      </c>
      <c r="G570" s="35">
        <f t="shared" si="120"/>
        <v>0.96777516388358431</v>
      </c>
      <c r="H570" s="35">
        <f t="shared" si="121"/>
        <v>0.96459347207697377</v>
      </c>
      <c r="I570" s="35">
        <f t="shared" si="122"/>
        <v>0.96087344472829361</v>
      </c>
      <c r="J570" s="35">
        <f t="shared" si="123"/>
        <v>0.9566341255612284</v>
      </c>
      <c r="K570" s="35">
        <f t="shared" si="124"/>
        <v>0.95189673739152636</v>
      </c>
      <c r="L570" s="35">
        <f t="shared" si="125"/>
        <v>0.94668440167135748</v>
      </c>
      <c r="M570" s="35">
        <f t="shared" si="126"/>
        <v>0.94102184505342312</v>
      </c>
      <c r="N570" s="35">
        <f t="shared" si="127"/>
        <v>0.93493509972159172</v>
      </c>
    </row>
    <row r="571" spans="1:14">
      <c r="A571" s="34">
        <f t="shared" si="114"/>
        <v>616.07176432354765</v>
      </c>
      <c r="B571" s="35">
        <f t="shared" si="115"/>
        <v>3868930.6799518792</v>
      </c>
      <c r="C571" s="36">
        <f t="shared" si="116"/>
        <v>0.97442945275367976</v>
      </c>
      <c r="D571" s="35">
        <f t="shared" si="117"/>
        <v>0.9735076833449916</v>
      </c>
      <c r="E571" s="35">
        <f t="shared" si="118"/>
        <v>0.97197719697710583</v>
      </c>
      <c r="F571" s="35">
        <f t="shared" si="119"/>
        <v>0.96984659235249737</v>
      </c>
      <c r="G571" s="35">
        <f t="shared" si="120"/>
        <v>0.96712772011008696</v>
      </c>
      <c r="H571" s="35">
        <f t="shared" si="121"/>
        <v>0.96383550210541269</v>
      </c>
      <c r="I571" s="35">
        <f t="shared" si="122"/>
        <v>0.95998770842517178</v>
      </c>
      <c r="J571" s="35">
        <f t="shared" si="123"/>
        <v>0.95560469852625973</v>
      </c>
      <c r="K571" s="35">
        <f t="shared" si="124"/>
        <v>0.95070913365990783</v>
      </c>
      <c r="L571" s="35">
        <f t="shared" si="125"/>
        <v>0.94532566819602815</v>
      </c>
      <c r="M571" s="35">
        <f t="shared" si="126"/>
        <v>0.93948062760090834</v>
      </c>
      <c r="N571" s="35">
        <f t="shared" si="127"/>
        <v>0.93320168066092768</v>
      </c>
    </row>
    <row r="572" spans="1:14">
      <c r="A572" s="34">
        <f t="shared" ref="A572:A635" si="128">A571*10^0.001</f>
        <v>617.49195641338508</v>
      </c>
      <c r="B572" s="35">
        <f t="shared" si="115"/>
        <v>3877849.4862760585</v>
      </c>
      <c r="C572" s="36">
        <f t="shared" si="116"/>
        <v>0.97403304252366174</v>
      </c>
      <c r="D572" s="35">
        <f t="shared" si="117"/>
        <v>0.97307899091676542</v>
      </c>
      <c r="E572" s="35">
        <f t="shared" si="118"/>
        <v>0.97149511584889126</v>
      </c>
      <c r="F572" s="35">
        <f t="shared" si="119"/>
        <v>0.96929062805561295</v>
      </c>
      <c r="G572" s="35">
        <f t="shared" si="120"/>
        <v>0.96647821464019679</v>
      </c>
      <c r="H572" s="35">
        <f t="shared" si="121"/>
        <v>0.96307383897648058</v>
      </c>
      <c r="I572" s="35">
        <f t="shared" si="122"/>
        <v>0.95909649417388954</v>
      </c>
      <c r="J572" s="35">
        <f t="shared" si="123"/>
        <v>0.95456791740019442</v>
      </c>
      <c r="K572" s="35">
        <f t="shared" si="124"/>
        <v>0.94951227321157328</v>
      </c>
      <c r="L572" s="35">
        <f t="shared" si="125"/>
        <v>0.94395581452316701</v>
      </c>
      <c r="M572" s="35">
        <f t="shared" si="126"/>
        <v>0.93792652996845349</v>
      </c>
      <c r="N572" s="35">
        <f t="shared" si="127"/>
        <v>0.93145378616622876</v>
      </c>
    </row>
    <row r="573" spans="1:14">
      <c r="A573" s="34">
        <f t="shared" si="128"/>
        <v>618.91542238410591</v>
      </c>
      <c r="B573" s="35">
        <f t="shared" si="115"/>
        <v>3886788.852572185</v>
      </c>
      <c r="C573" s="36">
        <f t="shared" si="116"/>
        <v>0.97363852886764601</v>
      </c>
      <c r="D573" s="35">
        <f t="shared" si="117"/>
        <v>0.97265166758697186</v>
      </c>
      <c r="E573" s="35">
        <f t="shared" si="118"/>
        <v>0.97101354625147895</v>
      </c>
      <c r="F573" s="35">
        <f t="shared" si="119"/>
        <v>0.96873401904505263</v>
      </c>
      <c r="G573" s="35">
        <f t="shared" si="120"/>
        <v>0.96582665172797011</v>
      </c>
      <c r="H573" s="35">
        <f t="shared" si="121"/>
        <v>0.9623085004995594</v>
      </c>
      <c r="I573" s="35">
        <f t="shared" si="122"/>
        <v>0.95819983994358537</v>
      </c>
      <c r="J573" s="35">
        <f t="shared" si="123"/>
        <v>0.95352384836447102</v>
      </c>
      <c r="K573" s="35">
        <f t="shared" si="124"/>
        <v>0.94830625976518901</v>
      </c>
      <c r="L573" s="35">
        <f t="shared" si="125"/>
        <v>0.94257499222784935</v>
      </c>
      <c r="M573" s="35">
        <f t="shared" si="126"/>
        <v>0.93635976254061071</v>
      </c>
      <c r="N573" s="35">
        <f t="shared" si="127"/>
        <v>0.92969169660066397</v>
      </c>
    </row>
    <row r="574" spans="1:14">
      <c r="A574" s="34">
        <f t="shared" si="128"/>
        <v>620.34216978278505</v>
      </c>
      <c r="B574" s="35">
        <f t="shared" si="115"/>
        <v>3895748.8262358899</v>
      </c>
      <c r="C574" s="36">
        <f t="shared" si="116"/>
        <v>0.9732458993875962</v>
      </c>
      <c r="D574" s="35">
        <f t="shared" si="117"/>
        <v>0.97222570197048996</v>
      </c>
      <c r="E574" s="35">
        <f t="shared" si="118"/>
        <v>0.97053247919754382</v>
      </c>
      <c r="F574" s="35">
        <f t="shared" si="119"/>
        <v>0.96817676111739326</v>
      </c>
      <c r="G574" s="35">
        <f t="shared" si="120"/>
        <v>0.96517303562122392</v>
      </c>
      <c r="H574" s="35">
        <f t="shared" si="121"/>
        <v>0.96153950449482162</v>
      </c>
      <c r="I574" s="35">
        <f t="shared" si="122"/>
        <v>0.95729778375303687</v>
      </c>
      <c r="J574" s="35">
        <f t="shared" si="123"/>
        <v>0.95247255769439787</v>
      </c>
      <c r="K574" s="35">
        <f t="shared" si="124"/>
        <v>0.94709119715023038</v>
      </c>
      <c r="L574" s="35">
        <f t="shared" si="125"/>
        <v>0.94118335293566513</v>
      </c>
      <c r="M574" s="35">
        <f t="shared" si="126"/>
        <v>0.93478053554851359</v>
      </c>
      <c r="N574" s="35">
        <f t="shared" si="127"/>
        <v>0.92791569174616884</v>
      </c>
    </row>
    <row r="575" spans="1:14">
      <c r="A575" s="34">
        <f t="shared" si="128"/>
        <v>621.77220617389514</v>
      </c>
      <c r="B575" s="35">
        <f t="shared" si="115"/>
        <v>3904729.4547720617</v>
      </c>
      <c r="C575" s="36">
        <f t="shared" si="116"/>
        <v>0.97285514176836407</v>
      </c>
      <c r="D575" s="35">
        <f t="shared" si="117"/>
        <v>0.97180108274023258</v>
      </c>
      <c r="E575" s="35">
        <f t="shared" si="118"/>
        <v>0.97005190572664413</v>
      </c>
      <c r="F575" s="35">
        <f t="shared" si="119"/>
        <v>0.96761885007096782</v>
      </c>
      <c r="G575" s="35">
        <f t="shared" si="120"/>
        <v>0.96451737056197262</v>
      </c>
      <c r="H575" s="35">
        <f t="shared" si="121"/>
        <v>0.96076686879280049</v>
      </c>
      <c r="I575" s="35">
        <f t="shared" si="122"/>
        <v>0.95639036366742247</v>
      </c>
      <c r="J575" s="35">
        <f t="shared" si="123"/>
        <v>0.95141411174989299</v>
      </c>
      <c r="K575" s="35">
        <f t="shared" si="124"/>
        <v>0.94586718928703417</v>
      </c>
      <c r="L575" s="35">
        <f t="shared" si="125"/>
        <v>0.9397810482860055</v>
      </c>
      <c r="M575" s="35">
        <f t="shared" si="126"/>
        <v>0.93318905900924098</v>
      </c>
      <c r="N575" s="35">
        <f t="shared" si="127"/>
        <v>0.92612605071128873</v>
      </c>
    </row>
    <row r="576" spans="1:14">
      <c r="A576" s="34">
        <f t="shared" si="128"/>
        <v>623.20553913934691</v>
      </c>
      <c r="B576" s="35">
        <f t="shared" si="115"/>
        <v>3913730.7857950986</v>
      </c>
      <c r="C576" s="36">
        <f t="shared" si="116"/>
        <v>0.97246624377695545</v>
      </c>
      <c r="D576" s="35">
        <f t="shared" si="117"/>
        <v>0.97137779862666696</v>
      </c>
      <c r="E576" s="35">
        <f t="shared" si="118"/>
        <v>0.96957181690514682</v>
      </c>
      <c r="F576" s="35">
        <f t="shared" si="119"/>
        <v>0.96706028170620761</v>
      </c>
      <c r="G576" s="35">
        <f t="shared" si="120"/>
        <v>0.96385966078686336</v>
      </c>
      <c r="H576" s="35">
        <f t="shared" si="121"/>
        <v>0.95999061123395935</v>
      </c>
      <c r="I576" s="35">
        <f t="shared" si="122"/>
        <v>0.95547761779510454</v>
      </c>
      <c r="J576" s="35">
        <f t="shared" si="123"/>
        <v>0.95034857696630459</v>
      </c>
      <c r="K576" s="35">
        <f t="shared" si="124"/>
        <v>0.94463434016707326</v>
      </c>
      <c r="L576" s="35">
        <f t="shared" si="125"/>
        <v>0.93836822989588298</v>
      </c>
      <c r="M576" s="35">
        <f t="shared" si="126"/>
        <v>0.93158554266631011</v>
      </c>
      <c r="N576" s="35">
        <f t="shared" si="127"/>
        <v>0.92432305184119612</v>
      </c>
    </row>
    <row r="577" spans="1:14">
      <c r="A577" s="34">
        <f t="shared" si="128"/>
        <v>624.64217627852895</v>
      </c>
      <c r="B577" s="35">
        <f t="shared" si="115"/>
        <v>3922752.8670291617</v>
      </c>
      <c r="C577" s="36">
        <f t="shared" si="116"/>
        <v>0.97207919326179848</v>
      </c>
      <c r="D577" s="35">
        <f t="shared" si="117"/>
        <v>0.97095583841733935</v>
      </c>
      <c r="E577" s="35">
        <f t="shared" si="118"/>
        <v>0.96909220382614947</v>
      </c>
      <c r="F577" s="35">
        <f t="shared" si="119"/>
        <v>0.96650105182597945</v>
      </c>
      <c r="G577" s="35">
        <f t="shared" si="120"/>
        <v>0.96319991052760556</v>
      </c>
      <c r="H577" s="35">
        <f t="shared" si="121"/>
        <v>0.95921074966826259</v>
      </c>
      <c r="I577" s="35">
        <f t="shared" si="122"/>
        <v>0.95455958428443244</v>
      </c>
      <c r="J577" s="35">
        <f t="shared" si="123"/>
        <v>0.94927601984530618</v>
      </c>
      <c r="K577" s="35">
        <f t="shared" si="124"/>
        <v>0.94339275383345467</v>
      </c>
      <c r="L577" s="35">
        <f t="shared" si="125"/>
        <v>0.93694504932429068</v>
      </c>
      <c r="M577" s="35">
        <f t="shared" si="126"/>
        <v>0.92997019593131358</v>
      </c>
      <c r="N577" s="35">
        <f t="shared" si="127"/>
        <v>0.92250697262989945</v>
      </c>
    </row>
    <row r="578" spans="1:14">
      <c r="A578" s="34">
        <f t="shared" si="128"/>
        <v>626.08212520834832</v>
      </c>
      <c r="B578" s="35">
        <f t="shared" si="115"/>
        <v>3931795.7463084273</v>
      </c>
      <c r="C578" s="36">
        <f t="shared" si="116"/>
        <v>0.9716939781520253</v>
      </c>
      <c r="D578" s="35">
        <f t="shared" si="117"/>
        <v>0.97053519095640617</v>
      </c>
      <c r="E578" s="35">
        <f t="shared" si="118"/>
        <v>0.96861305760940775</v>
      </c>
      <c r="F578" s="35">
        <f t="shared" si="119"/>
        <v>0.96594115623592514</v>
      </c>
      <c r="G578" s="35">
        <f t="shared" si="120"/>
        <v>0.9625381240114026</v>
      </c>
      <c r="H578" s="35">
        <f t="shared" si="121"/>
        <v>0.95842730195474934</v>
      </c>
      <c r="I578" s="35">
        <f t="shared" si="122"/>
        <v>0.95363630132056776</v>
      </c>
      <c r="J578" s="35">
        <f t="shared" si="123"/>
        <v>0.94819650694587998</v>
      </c>
      <c r="K578" s="35">
        <f t="shared" si="124"/>
        <v>0.94214253436165452</v>
      </c>
      <c r="L578" s="35">
        <f t="shared" si="125"/>
        <v>0.93551165803711933</v>
      </c>
      <c r="M578" s="35">
        <f t="shared" si="126"/>
        <v>0.92834322782672363</v>
      </c>
      <c r="N578" s="35">
        <f t="shared" si="127"/>
        <v>0.92067808963467213</v>
      </c>
    </row>
    <row r="579" spans="1:14">
      <c r="A579" s="34">
        <f t="shared" si="128"/>
        <v>627.52539356327088</v>
      </c>
      <c r="B579" s="35">
        <f t="shared" ref="B579:B642" si="129">2000*3.14*A579</f>
        <v>3940859.4715773412</v>
      </c>
      <c r="C579" s="36">
        <f t="shared" ref="C579:C642" si="130">(B579/wo)^2*SQRT(Ma*(Ma-1))/SQRT((1-B579^2/wp^2)^2+(B579/wo)^2*(1-B579^2/wo^2)^2*(IF(answer,Ma,Ma-1)*0.1)^2)/IF(answer,1,MC)</f>
        <v>0.97131058645675228</v>
      </c>
      <c r="D579" s="35">
        <f t="shared" ref="D579:D642" si="131">(B579/wo)^2*SQRT(Ma*(Ma-1))/SQRT((1-B579^2/wp^2)^2+(B579/wo)^2*(1-B579^2/wo^2)^2*(IF(answer,Ma,Ma-1)*0.2)^2)/IF(answer,1,MC)</f>
        <v>0.97011584514416227</v>
      </c>
      <c r="E579" s="35">
        <f t="shared" ref="E579:E642" si="132">(B579/wo)^2*SQRT(Ma*(Ma-1))/SQRT((1-B579^2/wp^2)^2+(B579/wo)^2*(1-B579^2/wo^2)^2*(IF(answer,Ma,Ma-1)*0.3)^2)/IF(answer,1,MC)</f>
        <v>0.9681343694012563</v>
      </c>
      <c r="F579" s="35">
        <f t="shared" ref="F579:F642" si="133">(B579/wo)^2*SQRT(Ma*(Ma-1))/SQRT((1-B579^2/wp^2)^2+(B579/wo)^2*(1-B579^2/wo^2)^2*(IF(answer,Ma,Ma-1)*0.4)^2)/IF(answer,1,MC)</f>
        <v>0.96538059074478899</v>
      </c>
      <c r="G579" s="35">
        <f t="shared" ref="G579:G642" si="134">(B579/wo)^2*SQRT(Ma*(Ma-1))/SQRT((1-B579^2/wp^2)^2+(B579/wo)^2*(1-B579^2/wo^2)^2*(IF(answer,Ma,Ma-1)*0.5)^2)/IF(answer,1,MC)</f>
        <v>0.96187430546136998</v>
      </c>
      <c r="H579" s="35">
        <f t="shared" ref="H579:H642" si="135">(B579/wo)^2*SQRT(Ma*(Ma-1))/SQRT((1-B579^2/wp^2)^2+(B579/wo)^2*(1-B579^2/wo^2)^2*(IF(answer,Ma,Ma-1)*0.6)^2)/IF(answer,1,MC)</f>
        <v>0.95764028596110273</v>
      </c>
      <c r="I579" s="35">
        <f t="shared" ref="I579:I642" si="136">(B579/wo)^2*SQRT(Ma*(Ma-1))/SQRT((1-B579^2/wp^2)^2+(B579/wo)^2*(1-B579^2/wo^2)^2*(IF(answer,Ma,Ma-1)*0.7)^2)/IF(answer,1,MC)</f>
        <v>0.95270780712232583</v>
      </c>
      <c r="J579" s="35">
        <f t="shared" ref="J579:J642" si="137">(B579/wo)^2*SQRT(Ma*(Ma-1))/SQRT((1-B579^2/wp^2)^2+(B579/wo)^2*(1-B579^2/wo^2)^2*(IF(answer,Ma,Ma-1)*0.8)^2)/IF(answer,1,MC)</f>
        <v>0.94711010487537495</v>
      </c>
      <c r="K579" s="35">
        <f t="shared" ref="K579:K642" si="138">(B579/wo)^2*SQRT(Ma*(Ma-1))/SQRT((1-B579^2/wp^2)^2+(B579/wo)^2*(1-B579^2/wo^2)^2*(IF(answer,Ma,Ma-1)*0.9)^2)/IF(answer,1,MC)</f>
        <v>0.94088378584047916</v>
      </c>
      <c r="L579" s="35">
        <f t="shared" ref="L579:L642" si="139">(B579/wo)^2*SQRT(Ma*(Ma-1))/SQRT((1-B579^2/wp^2)^2+(B579/wo)^2*(1-B579^2/wo^2)^2*(IF(answer,Ma,Ma-1)*1)^2)/IF(answer,1,MC)</f>
        <v>0.93406820737262597</v>
      </c>
      <c r="M579" s="35">
        <f t="shared" ref="M579:M642" si="140">(B579/wo)^2*SQRT(Ma*(Ma-1))/SQRT((1-B579^2/wp^2)^2+(B579/wo)^2*(1-B579^2/wo^2)^2*(IF(answer,Ma,Ma-1)*1.1)^2)/IF(answer,1,MC)</f>
        <v>0.92670484692986488</v>
      </c>
      <c r="N579" s="35">
        <f t="shared" ref="N579:N642" si="141">(B579/wo)^2*SQRT(Ma*(Ma-1))/SQRT((1-B579^2/wp^2)^2+(B579/wo)^2*(1-B579^2/wo^2)^2*(IF(answer,Ma,Ma-1)*1.2)^2)/IF(answer,1,MC)</f>
        <v>0.91883667839270788</v>
      </c>
    </row>
    <row r="580" spans="1:14">
      <c r="A580" s="34">
        <f t="shared" si="128"/>
        <v>628.97198899536193</v>
      </c>
      <c r="B580" s="35">
        <f t="shared" si="129"/>
        <v>3949944.0908908728</v>
      </c>
      <c r="C580" s="36">
        <f t="shared" si="130"/>
        <v>0.97092900626437839</v>
      </c>
      <c r="D580" s="35">
        <f t="shared" si="131"/>
        <v>0.96969778993658284</v>
      </c>
      <c r="E580" s="35">
        <f t="shared" si="132"/>
        <v>0.96765613037453702</v>
      </c>
      <c r="F580" s="35">
        <f t="shared" si="133"/>
        <v>0.96481935116475404</v>
      </c>
      <c r="G580" s="35">
        <f t="shared" si="134"/>
        <v>0.96120845909695929</v>
      </c>
      <c r="H580" s="35">
        <f t="shared" si="135"/>
        <v>0.95684971956322784</v>
      </c>
      <c r="I580" s="35">
        <f t="shared" si="136"/>
        <v>0.95177413993904791</v>
      </c>
      <c r="J580" s="35">
        <f t="shared" si="137"/>
        <v>0.94601688028065745</v>
      </c>
      <c r="K580" s="35">
        <f t="shared" si="138"/>
        <v>0.93961661235327698</v>
      </c>
      <c r="L580" s="35">
        <f t="shared" si="139"/>
        <v>0.932614848507482</v>
      </c>
      <c r="M580" s="35">
        <f t="shared" si="140"/>
        <v>0.92505526131808635</v>
      </c>
      <c r="N580" s="35">
        <f t="shared" si="141"/>
        <v>0.91698301334002918</v>
      </c>
    </row>
    <row r="581" spans="1:14">
      <c r="A581" s="34">
        <f t="shared" si="128"/>
        <v>630.42191917432626</v>
      </c>
      <c r="B581" s="35">
        <f t="shared" si="129"/>
        <v>3959049.6524147689</v>
      </c>
      <c r="C581" s="36">
        <f t="shared" si="130"/>
        <v>0.97054922574188207</v>
      </c>
      <c r="D581" s="35">
        <f t="shared" si="131"/>
        <v>0.96928101434486169</v>
      </c>
      <c r="E581" s="35">
        <f t="shared" si="132"/>
        <v>0.96717833172852308</v>
      </c>
      <c r="F581" s="35">
        <f t="shared" si="133"/>
        <v>0.96425743331176661</v>
      </c>
      <c r="G581" s="35">
        <f t="shared" si="134"/>
        <v>0.96054058913437523</v>
      </c>
      <c r="H581" s="35">
        <f t="shared" si="135"/>
        <v>0.95605562064482463</v>
      </c>
      <c r="I581" s="35">
        <f t="shared" si="136"/>
        <v>0.95083533804748666</v>
      </c>
      <c r="J581" s="35">
        <f t="shared" si="137"/>
        <v>0.94491689983934224</v>
      </c>
      <c r="K581" s="35">
        <f t="shared" si="138"/>
        <v>0.93834111795938591</v>
      </c>
      <c r="L581" s="35">
        <f t="shared" si="139"/>
        <v>0.93115173242339266</v>
      </c>
      <c r="M581" s="35">
        <f t="shared" si="140"/>
        <v>0.92339467851512891</v>
      </c>
      <c r="N581" s="35">
        <f t="shared" si="141"/>
        <v>0.91511736773265129</v>
      </c>
    </row>
    <row r="582" spans="1:14">
      <c r="A582" s="34">
        <f t="shared" si="128"/>
        <v>631.87519178754951</v>
      </c>
      <c r="B582" s="35">
        <f t="shared" si="129"/>
        <v>3968176.2044258108</v>
      </c>
      <c r="C582" s="36">
        <f t="shared" si="130"/>
        <v>0.9701712331341279</v>
      </c>
      <c r="D582" s="35">
        <f t="shared" si="131"/>
        <v>0.96886550743495592</v>
      </c>
      <c r="E582" s="35">
        <f t="shared" si="132"/>
        <v>0.9667009646888427</v>
      </c>
      <c r="F582" s="35">
        <f t="shared" si="133"/>
        <v>0.96369483300586178</v>
      </c>
      <c r="G582" s="35">
        <f t="shared" si="134"/>
        <v>0.95987069978698625</v>
      </c>
      <c r="H582" s="35">
        <f t="shared" si="135"/>
        <v>0.95525800709696185</v>
      </c>
      <c r="I582" s="35">
        <f t="shared" si="136"/>
        <v>0.94989143974871781</v>
      </c>
      <c r="J582" s="35">
        <f t="shared" si="137"/>
        <v>0.94381023025111188</v>
      </c>
      <c r="K582" s="35">
        <f t="shared" si="138"/>
        <v>0.93705740667583159</v>
      </c>
      <c r="L582" s="35">
        <f t="shared" si="139"/>
        <v>0.92967900987430141</v>
      </c>
      <c r="M582" s="35">
        <f t="shared" si="140"/>
        <v>0.92172330543870518</v>
      </c>
      <c r="N582" s="35">
        <f t="shared" si="141"/>
        <v>0.91324001357001261</v>
      </c>
    </row>
    <row r="583" spans="1:14">
      <c r="A583" s="34">
        <f t="shared" si="128"/>
        <v>633.33181454013834</v>
      </c>
      <c r="B583" s="35">
        <f t="shared" si="129"/>
        <v>3977323.7953120689</v>
      </c>
      <c r="C583" s="36">
        <f t="shared" si="130"/>
        <v>0.96979501676318125</v>
      </c>
      <c r="D583" s="35">
        <f t="shared" si="131"/>
        <v>0.96845125832713597</v>
      </c>
      <c r="E583" s="35">
        <f t="shared" si="132"/>
        <v>0.96622402050740752</v>
      </c>
      <c r="F583" s="35">
        <f t="shared" si="133"/>
        <v>0.96313154607148721</v>
      </c>
      <c r="G583" s="35">
        <f t="shared" si="134"/>
        <v>0.95919879526573537</v>
      </c>
      <c r="H583" s="35">
        <f t="shared" si="135"/>
        <v>0.95445689681765722</v>
      </c>
      <c r="I583" s="35">
        <f t="shared" si="136"/>
        <v>0.9489424833650747</v>
      </c>
      <c r="J583" s="35">
        <f t="shared" si="137"/>
        <v>0.9426969382291277</v>
      </c>
      <c r="K583" s="35">
        <f t="shared" si="138"/>
        <v>0.93576558245927666</v>
      </c>
      <c r="L583" s="35">
        <f t="shared" si="139"/>
        <v>0.92819683135418873</v>
      </c>
      <c r="M583" s="35">
        <f t="shared" si="140"/>
        <v>0.92004134834930229</v>
      </c>
      <c r="N583" s="35">
        <f t="shared" si="141"/>
        <v>0.91135122152068182</v>
      </c>
    </row>
    <row r="584" spans="1:14">
      <c r="A584" s="34">
        <f t="shared" si="128"/>
        <v>634.79179515496151</v>
      </c>
      <c r="B584" s="35">
        <f t="shared" si="129"/>
        <v>3986492.473573158</v>
      </c>
      <c r="C584" s="36">
        <f t="shared" si="130"/>
        <v>0.96942056502763063</v>
      </c>
      <c r="D584" s="35">
        <f t="shared" si="131"/>
        <v>0.96803825619553785</v>
      </c>
      <c r="E584" s="35">
        <f t="shared" si="132"/>
        <v>0.96574749046233732</v>
      </c>
      <c r="F584" s="35">
        <f t="shared" si="133"/>
        <v>0.96256756833782187</v>
      </c>
      <c r="G584" s="35">
        <f t="shared" si="134"/>
        <v>0.95852487977954748</v>
      </c>
      <c r="H584" s="35">
        <f t="shared" si="135"/>
        <v>0.95365230771145282</v>
      </c>
      <c r="I584" s="35">
        <f t="shared" si="136"/>
        <v>0.94798850723710459</v>
      </c>
      <c r="J584" s="35">
        <f t="shared" si="137"/>
        <v>0.94157709049152827</v>
      </c>
      <c r="K584" s="35">
        <f t="shared" si="138"/>
        <v>0.93446574918822589</v>
      </c>
      <c r="L584" s="35">
        <f t="shared" si="139"/>
        <v>0.92670534706546637</v>
      </c>
      <c r="M584" s="35">
        <f t="shared" si="140"/>
        <v>0.91834901280021286</v>
      </c>
      <c r="N584" s="35">
        <f t="shared" si="141"/>
        <v>0.90945126085033978</v>
      </c>
    </row>
    <row r="585" spans="1:14">
      <c r="A585" s="34">
        <f t="shared" si="128"/>
        <v>636.25514137269101</v>
      </c>
      <c r="B585" s="35">
        <f t="shared" si="129"/>
        <v>3995682.2878204994</v>
      </c>
      <c r="C585" s="36">
        <f t="shared" si="130"/>
        <v>0.96904786640191154</v>
      </c>
      <c r="D585" s="35">
        <f t="shared" si="131"/>
        <v>0.96762649026771919</v>
      </c>
      <c r="E585" s="35">
        <f t="shared" si="132"/>
        <v>0.96527136585788664</v>
      </c>
      <c r="F585" s="35">
        <f t="shared" si="133"/>
        <v>0.96200289563909558</v>
      </c>
      <c r="G585" s="35">
        <f t="shared" si="134"/>
        <v>0.95784895753572952</v>
      </c>
      <c r="H585" s="35">
        <f t="shared" si="135"/>
        <v>0.95284425768899372</v>
      </c>
      <c r="I585" s="35">
        <f t="shared" si="136"/>
        <v>0.94702954972054887</v>
      </c>
      <c r="J585" s="35">
        <f t="shared" si="137"/>
        <v>0.94045075375302001</v>
      </c>
      <c r="K585" s="35">
        <f t="shared" si="138"/>
        <v>0.93315801064548642</v>
      </c>
      <c r="L585" s="35">
        <f t="shared" si="139"/>
        <v>0.9252047068879744</v>
      </c>
      <c r="M585" s="35">
        <f t="shared" si="140"/>
        <v>0.91664650358879873</v>
      </c>
      <c r="N585" s="35">
        <f t="shared" si="141"/>
        <v>0.90754039935203901</v>
      </c>
    </row>
    <row r="586" spans="1:14">
      <c r="A586" s="34">
        <f t="shared" si="128"/>
        <v>637.7218609518427</v>
      </c>
      <c r="B586" s="35">
        <f t="shared" si="129"/>
        <v>4004893.2867775722</v>
      </c>
      <c r="C586" s="36">
        <f t="shared" si="130"/>
        <v>0.96867690943564511</v>
      </c>
      <c r="D586" s="35">
        <f t="shared" si="131"/>
        <v>0.96721594982422032</v>
      </c>
      <c r="E586" s="35">
        <f t="shared" si="132"/>
        <v>0.96479563802437251</v>
      </c>
      <c r="F586" s="35">
        <f t="shared" si="133"/>
        <v>0.96143752381490155</v>
      </c>
      <c r="G586" s="35">
        <f t="shared" si="134"/>
        <v>0.95717103274037019</v>
      </c>
      <c r="H586" s="35">
        <f t="shared" si="135"/>
        <v>0.95203276466660902</v>
      </c>
      <c r="I586" s="35">
        <f t="shared" si="136"/>
        <v>0.94606564918334657</v>
      </c>
      <c r="J586" s="35">
        <f t="shared" si="137"/>
        <v>0.93931799471656119</v>
      </c>
      <c r="K586" s="35">
        <f t="shared" si="138"/>
        <v>0.93184247050089264</v>
      </c>
      <c r="L586" s="35">
        <f t="shared" si="139"/>
        <v>0.92369506034858928</v>
      </c>
      <c r="M586" s="35">
        <f t="shared" si="140"/>
        <v>0.91493402470899765</v>
      </c>
      <c r="N586" s="35">
        <f t="shared" si="141"/>
        <v>0.90561890327874173</v>
      </c>
    </row>
    <row r="587" spans="1:14">
      <c r="A587" s="34">
        <f t="shared" si="128"/>
        <v>639.19196166881784</v>
      </c>
      <c r="B587" s="35">
        <f t="shared" si="129"/>
        <v>4014125.5192801761</v>
      </c>
      <c r="C587" s="36">
        <f t="shared" si="130"/>
        <v>0.96830768275297563</v>
      </c>
      <c r="D587" s="35">
        <f t="shared" si="131"/>
        <v>0.96680662419812724</v>
      </c>
      <c r="E587" s="35">
        <f t="shared" si="132"/>
        <v>0.96432029831809984</v>
      </c>
      <c r="F587" s="35">
        <f t="shared" si="133"/>
        <v>0.960871448710511</v>
      </c>
      <c r="G587" s="35">
        <f t="shared" si="134"/>
        <v>0.95649110959873518</v>
      </c>
      <c r="H587" s="35">
        <f t="shared" si="135"/>
        <v>0.95121784656588959</v>
      </c>
      <c r="I587" s="35">
        <f t="shared" si="136"/>
        <v>0.94509684400266092</v>
      </c>
      <c r="J587" s="35">
        <f t="shared" si="137"/>
        <v>0.93817888006513961</v>
      </c>
      <c r="K587" s="35">
        <f t="shared" si="138"/>
        <v>0.93051923229429068</v>
      </c>
      <c r="L587" s="35">
        <f t="shared" si="139"/>
        <v>0.92217655659144149</v>
      </c>
      <c r="M587" s="35">
        <f t="shared" si="140"/>
        <v>0.91321177930507125</v>
      </c>
      <c r="N587" s="35">
        <f t="shared" si="141"/>
        <v>0.90368703727812716</v>
      </c>
    </row>
    <row r="588" spans="1:14">
      <c r="A588" s="34">
        <f t="shared" si="128"/>
        <v>640.66545131794419</v>
      </c>
      <c r="B588" s="35">
        <f t="shared" si="129"/>
        <v>4023379.0342766894</v>
      </c>
      <c r="C588" s="36">
        <f t="shared" si="130"/>
        <v>0.96794017505191932</v>
      </c>
      <c r="D588" s="35">
        <f t="shared" si="131"/>
        <v>0.96639850277463979</v>
      </c>
      <c r="E588" s="35">
        <f t="shared" si="132"/>
        <v>0.96384533812128992</v>
      </c>
      <c r="F588" s="35">
        <f t="shared" si="133"/>
        <v>0.96030466617718158</v>
      </c>
      <c r="G588" s="35">
        <f t="shared" si="134"/>
        <v>0.95580919231565764</v>
      </c>
      <c r="H588" s="35">
        <f t="shared" si="135"/>
        <v>0.95039952131327177</v>
      </c>
      <c r="I588" s="35">
        <f t="shared" si="136"/>
        <v>0.94412317256193135</v>
      </c>
      <c r="J588" s="35">
        <f t="shared" si="137"/>
        <v>0.9370334764536441</v>
      </c>
      <c r="K588" s="35">
        <f t="shared" si="138"/>
        <v>0.92918839941879372</v>
      </c>
      <c r="L588" s="35">
        <f t="shared" si="139"/>
        <v>0.92064934434875156</v>
      </c>
      <c r="M588" s="35">
        <f t="shared" si="140"/>
        <v>0.91147996962660172</v>
      </c>
      <c r="N588" s="35">
        <f t="shared" si="141"/>
        <v>0.90174506432966717</v>
      </c>
    </row>
    <row r="589" spans="1:14">
      <c r="A589" s="34">
        <f t="shared" si="128"/>
        <v>642.14233771151703</v>
      </c>
      <c r="B589" s="35">
        <f t="shared" si="129"/>
        <v>4032653.880828327</v>
      </c>
      <c r="C589" s="36">
        <f t="shared" si="130"/>
        <v>0.96757437510371824</v>
      </c>
      <c r="D589" s="35">
        <f t="shared" si="131"/>
        <v>0.96599157499064314</v>
      </c>
      <c r="E589" s="35">
        <f t="shared" si="132"/>
        <v>0.96337074884200902</v>
      </c>
      <c r="F589" s="35">
        <f t="shared" si="133"/>
        <v>0.959737172072467</v>
      </c>
      <c r="G589" s="35">
        <f t="shared" si="134"/>
        <v>0.95512528509592753</v>
      </c>
      <c r="H589" s="35">
        <f t="shared" si="135"/>
        <v>0.94957780683961834</v>
      </c>
      <c r="I589" s="35">
        <f t="shared" si="136"/>
        <v>0.9431446732479486</v>
      </c>
      <c r="J589" s="35">
        <f t="shared" si="137"/>
        <v>0.93588185050083483</v>
      </c>
      <c r="K589" s="35">
        <f t="shared" si="138"/>
        <v>0.92785007510430328</v>
      </c>
      <c r="L589" s="35">
        <f t="shared" si="139"/>
        <v>0.91911357191228749</v>
      </c>
      <c r="M589" s="35">
        <f t="shared" si="140"/>
        <v>0.90973879698473548</v>
      </c>
      <c r="N589" s="35">
        <f t="shared" si="141"/>
        <v>0.89979324568395924</v>
      </c>
    </row>
    <row r="590" spans="1:14">
      <c r="A590" s="34">
        <f t="shared" si="128"/>
        <v>643.62262867984111</v>
      </c>
      <c r="B590" s="35">
        <f t="shared" si="129"/>
        <v>4041950.108109402</v>
      </c>
      <c r="C590" s="36">
        <f t="shared" si="130"/>
        <v>0.96721027175220087</v>
      </c>
      <c r="D590" s="35">
        <f t="shared" si="131"/>
        <v>0.96558583033428369</v>
      </c>
      <c r="E590" s="35">
        <f t="shared" si="132"/>
        <v>0.9628965219140968</v>
      </c>
      <c r="F590" s="35">
        <f t="shared" si="133"/>
        <v>0.95916896226052117</v>
      </c>
      <c r="G590" s="35">
        <f t="shared" si="134"/>
        <v>0.95443939214467532</v>
      </c>
      <c r="H590" s="35">
        <f t="shared" si="135"/>
        <v>0.94875272107980257</v>
      </c>
      <c r="I590" s="35">
        <f t="shared" si="136"/>
        <v>0.94216138444795627</v>
      </c>
      <c r="J590" s="35">
        <f t="shared" si="137"/>
        <v>0.93472406878140879</v>
      </c>
      <c r="K590" s="35">
        <f t="shared" si="138"/>
        <v>0.92650436240130341</v>
      </c>
      <c r="L590" s="35">
        <f t="shared" si="139"/>
        <v>0.91756938710544433</v>
      </c>
      <c r="M590" s="35">
        <f t="shared" si="140"/>
        <v>0.90798846170967684</v>
      </c>
      <c r="N590" s="35">
        <f t="shared" si="141"/>
        <v>0.897831840804306</v>
      </c>
    </row>
    <row r="591" spans="1:14">
      <c r="A591" s="34">
        <f t="shared" si="128"/>
        <v>645.10633207127171</v>
      </c>
      <c r="B591" s="35">
        <f t="shared" si="129"/>
        <v>4051267.7654075865</v>
      </c>
      <c r="C591" s="36">
        <f t="shared" si="130"/>
        <v>0.96684785391314965</v>
      </c>
      <c r="D591" s="35">
        <f t="shared" si="131"/>
        <v>0.96518125834454671</v>
      </c>
      <c r="E591" s="35">
        <f t="shared" si="132"/>
        <v>0.96242264879709394</v>
      </c>
      <c r="F591" s="35">
        <f t="shared" si="133"/>
        <v>0.9586000326124029</v>
      </c>
      <c r="G591" s="35">
        <f t="shared" si="134"/>
        <v>0.95375151766775312</v>
      </c>
      <c r="H591" s="35">
        <f t="shared" si="135"/>
        <v>0.94792428197229273</v>
      </c>
      <c r="I591" s="35">
        <f t="shared" si="136"/>
        <v>0.94117334454677526</v>
      </c>
      <c r="J591" s="35">
        <f t="shared" si="137"/>
        <v>0.93356019781816391</v>
      </c>
      <c r="K591" s="35">
        <f t="shared" si="138"/>
        <v>0.92515136416492705</v>
      </c>
      <c r="L591" s="35">
        <f t="shared" si="139"/>
        <v>0.9160169372559489</v>
      </c>
      <c r="M591" s="35">
        <f t="shared" si="140"/>
        <v>0.9062291631094288</v>
      </c>
      <c r="N591" s="35">
        <f t="shared" si="141"/>
        <v>0.89586110731052992</v>
      </c>
    </row>
    <row r="592" spans="1:14">
      <c r="A592" s="34">
        <f t="shared" si="128"/>
        <v>646.59345575225655</v>
      </c>
      <c r="B592" s="35">
        <f t="shared" si="129"/>
        <v>4060606.9021241711</v>
      </c>
      <c r="C592" s="36">
        <f t="shared" si="130"/>
        <v>0.96648711057367165</v>
      </c>
      <c r="D592" s="35">
        <f t="shared" si="131"/>
        <v>0.96477784861083937</v>
      </c>
      <c r="E592" s="35">
        <f t="shared" si="132"/>
        <v>0.96194912097617258</v>
      </c>
      <c r="F592" s="35">
        <f t="shared" si="133"/>
        <v>0.95803037900637367</v>
      </c>
      <c r="G592" s="35">
        <f t="shared" si="134"/>
        <v>0.95306166587211016</v>
      </c>
      <c r="H592" s="35">
        <f t="shared" si="135"/>
        <v>0.94709250745873486</v>
      </c>
      <c r="I592" s="35">
        <f t="shared" si="136"/>
        <v>0.94018059192395287</v>
      </c>
      <c r="J592" s="35">
        <f t="shared" si="137"/>
        <v>0.93239030407426204</v>
      </c>
      <c r="K592" s="35">
        <f t="shared" si="138"/>
        <v>0.92379118303929708</v>
      </c>
      <c r="L592" s="35">
        <f t="shared" si="139"/>
        <v>0.91445636916919248</v>
      </c>
      <c r="M592" s="35">
        <f t="shared" si="140"/>
        <v>0.90446109942977759</v>
      </c>
      <c r="N592" s="35">
        <f t="shared" si="141"/>
        <v>0.8938813009250054</v>
      </c>
    </row>
    <row r="593" spans="1:14">
      <c r="A593" s="34">
        <f t="shared" si="128"/>
        <v>648.08400760737732</v>
      </c>
      <c r="B593" s="35">
        <f t="shared" si="129"/>
        <v>4069967.5677743293</v>
      </c>
      <c r="C593" s="36">
        <f t="shared" si="130"/>
        <v>0.96612803079157905</v>
      </c>
      <c r="D593" s="35">
        <f t="shared" si="131"/>
        <v>0.9643755907725754</v>
      </c>
      <c r="E593" s="35">
        <f t="shared" si="132"/>
        <v>0.96147592996206543</v>
      </c>
      <c r="F593" s="35">
        <f t="shared" si="133"/>
        <v>0.95745999732819898</v>
      </c>
      <c r="G593" s="35">
        <f t="shared" si="134"/>
        <v>0.95236984096616784</v>
      </c>
      <c r="H593" s="35">
        <f t="shared" si="135"/>
        <v>0.94625741548354181</v>
      </c>
      <c r="I593" s="35">
        <f t="shared" si="136"/>
        <v>0.93918316495094023</v>
      </c>
      <c r="J593" s="35">
        <f t="shared" si="137"/>
        <v>0.93121445394559199</v>
      </c>
      <c r="K593" s="35">
        <f t="shared" si="138"/>
        <v>0.9224239214421458</v>
      </c>
      <c r="L593" s="35">
        <f t="shared" si="139"/>
        <v>0.91288782910219402</v>
      </c>
      <c r="M593" s="35">
        <f t="shared" si="140"/>
        <v>0.90268446781552558</v>
      </c>
      <c r="N593" s="35">
        <f t="shared" si="141"/>
        <v>0.89189267542089778</v>
      </c>
    </row>
    <row r="594" spans="1:14">
      <c r="A594" s="34">
        <f t="shared" si="128"/>
        <v>649.57799553939162</v>
      </c>
      <c r="B594" s="35">
        <f t="shared" si="129"/>
        <v>4079349.8119873796</v>
      </c>
      <c r="C594" s="36">
        <f t="shared" si="130"/>
        <v>0.96577060369477452</v>
      </c>
      <c r="D594" s="35">
        <f t="shared" si="131"/>
        <v>0.96397447451876606</v>
      </c>
      <c r="E594" s="35">
        <f t="shared" si="132"/>
        <v>0.96100306729099683</v>
      </c>
      <c r="F594" s="35">
        <f t="shared" si="133"/>
        <v>0.95688888347144285</v>
      </c>
      <c r="G594" s="35">
        <f t="shared" si="134"/>
        <v>0.95167604716018839</v>
      </c>
      <c r="H594" s="35">
        <f t="shared" si="135"/>
        <v>0.94541902399347821</v>
      </c>
      <c r="I594" s="35">
        <f t="shared" si="136"/>
        <v>0.93818110198829197</v>
      </c>
      <c r="J594" s="35">
        <f t="shared" si="137"/>
        <v>0.93003271375323415</v>
      </c>
      <c r="K594" s="35">
        <f t="shared" si="138"/>
        <v>0.9210496815497119</v>
      </c>
      <c r="L594" s="35">
        <f t="shared" si="139"/>
        <v>0.91131146273819175</v>
      </c>
      <c r="M594" s="35">
        <f t="shared" si="140"/>
        <v>0.90089946427295919</v>
      </c>
      <c r="N594" s="35">
        <f t="shared" si="141"/>
        <v>0.88989548257258422</v>
      </c>
    </row>
    <row r="595" spans="1:14">
      <c r="A595" s="34">
        <f t="shared" si="128"/>
        <v>651.0754274692747</v>
      </c>
      <c r="B595" s="35">
        <f t="shared" si="129"/>
        <v>4088753.684507045</v>
      </c>
      <c r="C595" s="36">
        <f t="shared" si="130"/>
        <v>0.96541481848064403</v>
      </c>
      <c r="D595" s="35">
        <f t="shared" si="131"/>
        <v>0.96357448958761416</v>
      </c>
      <c r="E595" s="35">
        <f t="shared" si="132"/>
        <v>0.96053052452461396</v>
      </c>
      <c r="F595" s="35">
        <f t="shared" si="133"/>
        <v>0.95631703333776508</v>
      </c>
      <c r="G595" s="35">
        <f t="shared" si="134"/>
        <v>0.9509802886666443</v>
      </c>
      <c r="H595" s="35">
        <f t="shared" si="135"/>
        <v>0.94457735093725126</v>
      </c>
      <c r="I595" s="35">
        <f t="shared" si="136"/>
        <v>0.93717444138289607</v>
      </c>
      <c r="J595" s="35">
        <f t="shared" si="137"/>
        <v>0.92884514973602761</v>
      </c>
      <c r="K595" s="35">
        <f t="shared" si="138"/>
        <v>0.91966856528191865</v>
      </c>
      <c r="L595" s="35">
        <f t="shared" si="139"/>
        <v>0.90972741516186795</v>
      </c>
      <c r="M595" s="35">
        <f t="shared" si="140"/>
        <v>0.89910628363355638</v>
      </c>
      <c r="N595" s="35">
        <f t="shared" si="141"/>
        <v>0.88788997210824305</v>
      </c>
    </row>
    <row r="596" spans="1:14">
      <c r="A596" s="34">
        <f t="shared" si="128"/>
        <v>652.5763113362616</v>
      </c>
      <c r="B596" s="35">
        <f t="shared" si="129"/>
        <v>4098179.2351917229</v>
      </c>
      <c r="C596" s="36">
        <f t="shared" si="130"/>
        <v>0.96506066441544913</v>
      </c>
      <c r="D596" s="35">
        <f t="shared" si="131"/>
        <v>0.96317562576610605</v>
      </c>
      <c r="E596" s="35">
        <f t="shared" si="132"/>
        <v>0.96005829324991543</v>
      </c>
      <c r="F596" s="35">
        <f t="shared" si="133"/>
        <v>0.95574444283720661</v>
      </c>
      <c r="G596" s="35">
        <f t="shared" si="134"/>
        <v>0.95028256970057512</v>
      </c>
      <c r="H596" s="35">
        <f t="shared" si="135"/>
        <v>0.9437324142650948</v>
      </c>
      <c r="I596" s="35">
        <f t="shared" si="136"/>
        <v>0.93616322146522157</v>
      </c>
      <c r="J596" s="35">
        <f t="shared" si="137"/>
        <v>0.92765182804323254</v>
      </c>
      <c r="K596" s="35">
        <f t="shared" si="138"/>
        <v>0.91828067428782645</v>
      </c>
      <c r="L596" s="35">
        <f t="shared" si="139"/>
        <v>0.90813583083519911</v>
      </c>
      <c r="M596" s="35">
        <f t="shared" si="140"/>
        <v>0.8973051195189149</v>
      </c>
      <c r="N596" s="35">
        <f t="shared" si="141"/>
        <v>0.88587639166457999</v>
      </c>
    </row>
    <row r="597" spans="1:14">
      <c r="A597" s="34">
        <f t="shared" si="128"/>
        <v>654.08065509788923</v>
      </c>
      <c r="B597" s="35">
        <f t="shared" si="129"/>
        <v>4107626.5140147442</v>
      </c>
      <c r="C597" s="36">
        <f t="shared" si="130"/>
        <v>0.96470813083373697</v>
      </c>
      <c r="D597" s="35">
        <f t="shared" si="131"/>
        <v>0.96277787288961725</v>
      </c>
      <c r="E597" s="35">
        <f t="shared" si="132"/>
        <v>0.95958636507918704</v>
      </c>
      <c r="F597" s="35">
        <f t="shared" si="133"/>
        <v>0.95517110788848703</v>
      </c>
      <c r="G597" s="35">
        <f t="shared" si="134"/>
        <v>0.94958289447995237</v>
      </c>
      <c r="H597" s="35">
        <f t="shared" si="135"/>
        <v>0.94288423192836479</v>
      </c>
      <c r="I597" s="35">
        <f t="shared" si="136"/>
        <v>0.93514748054660313</v>
      </c>
      <c r="J597" s="35">
        <f t="shared" si="137"/>
        <v>0.92645281472730834</v>
      </c>
      <c r="K597" s="35">
        <f t="shared" si="138"/>
        <v>0.91688610993137876</v>
      </c>
      <c r="L597" s="35">
        <f t="shared" si="139"/>
        <v>0.90653685357394465</v>
      </c>
      <c r="M597" s="35">
        <f t="shared" si="140"/>
        <v>0.89549616430691381</v>
      </c>
      <c r="N597" s="35">
        <f t="shared" si="141"/>
        <v>0.88385498674368379</v>
      </c>
    </row>
    <row r="598" spans="1:14">
      <c r="A598" s="34">
        <f t="shared" si="128"/>
        <v>655.58846673003836</v>
      </c>
      <c r="B598" s="35">
        <f t="shared" si="129"/>
        <v>4117095.5710646408</v>
      </c>
      <c r="C598" s="36">
        <f t="shared" si="130"/>
        <v>0.96435720713774375</v>
      </c>
      <c r="D598" s="35">
        <f t="shared" si="131"/>
        <v>0.96238122084151168</v>
      </c>
      <c r="E598" s="35">
        <f t="shared" si="132"/>
        <v>0.95911473164993144</v>
      </c>
      <c r="F598" s="35">
        <f t="shared" si="133"/>
        <v>0.9545970244192864</v>
      </c>
      <c r="G598" s="35">
        <f t="shared" si="134"/>
        <v>0.94888126722603128</v>
      </c>
      <c r="H598" s="35">
        <f t="shared" si="135"/>
        <v>0.94203282187912663</v>
      </c>
      <c r="I598" s="35">
        <f t="shared" si="136"/>
        <v>0.93412725691654319</v>
      </c>
      <c r="J598" s="35">
        <f t="shared" si="137"/>
        <v>0.92524817573678186</v>
      </c>
      <c r="K598" s="35">
        <f t="shared" si="138"/>
        <v>0.91548497327741951</v>
      </c>
      <c r="L598" s="35">
        <f t="shared" si="139"/>
        <v>0.90493062652475775</v>
      </c>
      <c r="M598" s="35">
        <f t="shared" si="140"/>
        <v>0.89367960909908128</v>
      </c>
      <c r="N598" s="35">
        <f t="shared" si="141"/>
        <v>0.88182600067196892</v>
      </c>
    </row>
    <row r="599" spans="1:14">
      <c r="A599" s="34">
        <f t="shared" si="128"/>
        <v>657.0997542269763</v>
      </c>
      <c r="B599" s="35">
        <f t="shared" si="129"/>
        <v>4126586.4565454111</v>
      </c>
      <c r="C599" s="36">
        <f t="shared" si="130"/>
        <v>0.96400788279681193</v>
      </c>
      <c r="D599" s="35">
        <f t="shared" si="131"/>
        <v>0.96198565955274884</v>
      </c>
      <c r="E599" s="35">
        <f t="shared" si="132"/>
        <v>0.95864338462480214</v>
      </c>
      <c r="F599" s="35">
        <f t="shared" si="133"/>
        <v>0.95402218836653363</v>
      </c>
      <c r="G599" s="35">
        <f t="shared" si="134"/>
        <v>0.94817769216370418</v>
      </c>
      <c r="H599" s="35">
        <f t="shared" si="135"/>
        <v>0.94117820206974834</v>
      </c>
      <c r="I599" s="35">
        <f t="shared" si="136"/>
        <v>0.93310258884004493</v>
      </c>
      <c r="J599" s="35">
        <f t="shared" si="137"/>
        <v>0.92403797690922795</v>
      </c>
      <c r="K599" s="35">
        <f t="shared" si="138"/>
        <v>0.9140773650779993</v>
      </c>
      <c r="L599" s="35">
        <f t="shared" si="139"/>
        <v>0.90331729214292811</v>
      </c>
      <c r="M599" s="35">
        <f t="shared" si="140"/>
        <v>0.89185564368917314</v>
      </c>
      <c r="N599" s="35">
        <f t="shared" si="141"/>
        <v>0.87978967456119317</v>
      </c>
    </row>
    <row r="600" spans="1:14">
      <c r="A600" s="34">
        <f t="shared" si="128"/>
        <v>658.61452560139878</v>
      </c>
      <c r="B600" s="35">
        <f t="shared" si="129"/>
        <v>4136099.2207767842</v>
      </c>
      <c r="C600" s="36">
        <f t="shared" si="130"/>
        <v>0.96366014734680994</v>
      </c>
      <c r="D600" s="35">
        <f t="shared" si="131"/>
        <v>0.96159117900149615</v>
      </c>
      <c r="E600" s="35">
        <f t="shared" si="132"/>
        <v>0.9581723156915356</v>
      </c>
      <c r="F600" s="35">
        <f t="shared" si="133"/>
        <v>0.95344659567668721</v>
      </c>
      <c r="G600" s="35">
        <f t="shared" si="134"/>
        <v>0.94747217352184732</v>
      </c>
      <c r="H600" s="35">
        <f t="shared" si="135"/>
        <v>0.94032039045249238</v>
      </c>
      <c r="I600" s="35">
        <f t="shared" si="136"/>
        <v>0.93207351455497023</v>
      </c>
      <c r="J600" s="35">
        <f t="shared" si="137"/>
        <v>0.92282228396435262</v>
      </c>
      <c r="K600" s="35">
        <f t="shared" si="138"/>
        <v>0.91266338575896477</v>
      </c>
      <c r="L600" s="35">
        <f t="shared" si="139"/>
        <v>0.90169699217075139</v>
      </c>
      <c r="M600" s="35">
        <f t="shared" si="140"/>
        <v>0.89002445653294759</v>
      </c>
      <c r="N600" s="35">
        <f t="shared" si="141"/>
        <v>0.87774624727151496</v>
      </c>
    </row>
    <row r="601" spans="1:14">
      <c r="A601" s="34">
        <f t="shared" si="128"/>
        <v>660.13278888447292</v>
      </c>
      <c r="B601" s="35">
        <f t="shared" si="129"/>
        <v>4145633.9141944898</v>
      </c>
      <c r="C601" s="36">
        <f t="shared" si="130"/>
        <v>0.96331399038955945</v>
      </c>
      <c r="D601" s="35">
        <f t="shared" si="131"/>
        <v>0.96119776921274025</v>
      </c>
      <c r="E601" s="35">
        <f t="shared" si="132"/>
        <v>0.95770151656288838</v>
      </c>
      <c r="F601" s="35">
        <f t="shared" si="133"/>
        <v>0.95287024230602024</v>
      </c>
      <c r="G601" s="35">
        <f t="shared" si="134"/>
        <v>0.94676471553366759</v>
      </c>
      <c r="H601" s="35">
        <f t="shared" si="135"/>
        <v>0.93945940497911151</v>
      </c>
      <c r="I601" s="35">
        <f t="shared" si="136"/>
        <v>0.93104007226942742</v>
      </c>
      <c r="J601" s="35">
        <f t="shared" si="137"/>
        <v>0.92160116249718083</v>
      </c>
      <c r="K601" s="35">
        <f t="shared" si="138"/>
        <v>0.91124313540683199</v>
      </c>
      <c r="L601" s="35">
        <f t="shared" si="139"/>
        <v>0.90006986761652408</v>
      </c>
      <c r="M601" s="35">
        <f t="shared" si="140"/>
        <v>0.88818623471912928</v>
      </c>
      <c r="N601" s="35">
        <f t="shared" si="141"/>
        <v>0.87569595537656753</v>
      </c>
    </row>
    <row r="602" spans="1:14">
      <c r="A602" s="34">
        <f t="shared" si="128"/>
        <v>661.65455212587949</v>
      </c>
      <c r="B602" s="35">
        <f t="shared" si="129"/>
        <v>4155190.5873505231</v>
      </c>
      <c r="C602" s="36">
        <f t="shared" si="130"/>
        <v>0.96296940159226541</v>
      </c>
      <c r="D602" s="35">
        <f t="shared" si="131"/>
        <v>0.96080542025790427</v>
      </c>
      <c r="E602" s="35">
        <f t="shared" si="132"/>
        <v>0.95723097897656872</v>
      </c>
      <c r="F602" s="35">
        <f t="shared" si="133"/>
        <v>0.9522931242208964</v>
      </c>
      <c r="G602" s="35">
        <f t="shared" si="134"/>
        <v>0.9460553224370416</v>
      </c>
      <c r="H602" s="35">
        <f t="shared" si="135"/>
        <v>0.9385952636004421</v>
      </c>
      <c r="I602" s="35">
        <f t="shared" si="136"/>
        <v>0.93000230015918184</v>
      </c>
      <c r="J602" s="35">
        <f t="shared" si="137"/>
        <v>0.92037467797134942</v>
      </c>
      <c r="K602" s="35">
        <f t="shared" si="138"/>
        <v>0.90981671375594286</v>
      </c>
      <c r="L602" s="35">
        <f t="shared" si="139"/>
        <v>0.89843605873415888</v>
      </c>
      <c r="M602" s="35">
        <f t="shared" si="140"/>
        <v>0.8863411639415486</v>
      </c>
      <c r="N602" s="35">
        <f t="shared" si="141"/>
        <v>0.87363903313051339</v>
      </c>
    </row>
    <row r="603" spans="1:14">
      <c r="A603" s="34">
        <f t="shared" si="128"/>
        <v>663.17982339385571</v>
      </c>
      <c r="B603" s="35">
        <f t="shared" si="129"/>
        <v>4164769.2909134137</v>
      </c>
      <c r="C603" s="36">
        <f t="shared" si="130"/>
        <v>0.96262637068695378</v>
      </c>
      <c r="D603" s="35">
        <f t="shared" si="131"/>
        <v>0.96041412225446787</v>
      </c>
      <c r="E603" s="35">
        <f t="shared" si="132"/>
        <v>0.956760694695173</v>
      </c>
      <c r="F603" s="35">
        <f t="shared" si="133"/>
        <v>0.95171523739804875</v>
      </c>
      <c r="G603" s="35">
        <f t="shared" si="134"/>
        <v>0.9453439984748534</v>
      </c>
      <c r="H603" s="35">
        <f t="shared" si="135"/>
        <v>0.9377279842659999</v>
      </c>
      <c r="I603" s="35">
        <f t="shared" si="136"/>
        <v>0.92896023636509595</v>
      </c>
      <c r="J603" s="35">
        <f t="shared" si="137"/>
        <v>0.91914289571250707</v>
      </c>
      <c r="K603" s="35">
        <f t="shared" si="138"/>
        <v>0.90838422017590659</v>
      </c>
      <c r="L603" s="35">
        <f t="shared" si="139"/>
        <v>0.89679570500342054</v>
      </c>
      <c r="M603" s="35">
        <f t="shared" si="140"/>
        <v>0.88448942847244649</v>
      </c>
      <c r="N603" s="35">
        <f t="shared" si="141"/>
        <v>0.87157571243705567</v>
      </c>
    </row>
    <row r="604" spans="1:14">
      <c r="A604" s="34">
        <f t="shared" si="128"/>
        <v>664.70861077523796</v>
      </c>
      <c r="B604" s="35">
        <f t="shared" si="129"/>
        <v>4174370.0756684942</v>
      </c>
      <c r="C604" s="36">
        <f t="shared" si="130"/>
        <v>0.96228488746991503</v>
      </c>
      <c r="D604" s="35">
        <f t="shared" si="131"/>
        <v>0.96002386536559048</v>
      </c>
      <c r="E604" s="35">
        <f t="shared" si="132"/>
        <v>0.95629065550612236</v>
      </c>
      <c r="F604" s="35">
        <f t="shared" si="133"/>
        <v>0.9511365778248545</v>
      </c>
      <c r="G604" s="35">
        <f t="shared" si="134"/>
        <v>0.94463074789532886</v>
      </c>
      <c r="H604" s="35">
        <f t="shared" si="135"/>
        <v>0.93685758492357818</v>
      </c>
      <c r="I604" s="35">
        <f t="shared" si="136"/>
        <v>0.92791391899059772</v>
      </c>
      <c r="J604" s="35">
        <f t="shared" si="137"/>
        <v>0.91790588090181913</v>
      </c>
      <c r="K604" s="35">
        <f t="shared" si="138"/>
        <v>0.90694575365932728</v>
      </c>
      <c r="L604" s="35">
        <f t="shared" si="139"/>
        <v>0.89514894511078003</v>
      </c>
      <c r="M604" s="35">
        <f t="shared" si="140"/>
        <v>0.88263121113693666</v>
      </c>
      <c r="N604" s="35">
        <f t="shared" si="141"/>
        <v>0.86950622282037104</v>
      </c>
    </row>
    <row r="605" spans="1:14">
      <c r="A605" s="34">
        <f t="shared" si="128"/>
        <v>666.24092237550474</v>
      </c>
      <c r="B605" s="35">
        <f t="shared" si="129"/>
        <v>4183992.9925181698</v>
      </c>
      <c r="C605" s="36">
        <f t="shared" si="130"/>
        <v>0.96194494180115075</v>
      </c>
      <c r="D605" s="35">
        <f t="shared" si="131"/>
        <v>0.95963463979973773</v>
      </c>
      <c r="E605" s="35">
        <f t="shared" si="132"/>
        <v>0.95582085322159827</v>
      </c>
      <c r="F605" s="35">
        <f t="shared" si="133"/>
        <v>0.95055714149960879</v>
      </c>
      <c r="G605" s="35">
        <f t="shared" si="134"/>
        <v>0.94391557495236489</v>
      </c>
      <c r="H605" s="35">
        <f t="shared" si="135"/>
        <v>0.9359840835188441</v>
      </c>
      <c r="I605" s="35">
        <f t="shared" si="136"/>
        <v>0.92686338609917418</v>
      </c>
      <c r="J605" s="35">
        <f t="shared" si="137"/>
        <v>0.91666369856957974</v>
      </c>
      <c r="K605" s="35">
        <f t="shared" si="138"/>
        <v>0.90550141280980989</v>
      </c>
      <c r="L605" s="35">
        <f t="shared" si="139"/>
        <v>0.89349591693087915</v>
      </c>
      <c r="M605" s="35">
        <f t="shared" si="140"/>
        <v>0.88076669328860402</v>
      </c>
      <c r="N605" s="35">
        <f t="shared" si="141"/>
        <v>0.86743079139793078</v>
      </c>
    </row>
    <row r="606" spans="1:14">
      <c r="A606" s="34">
        <f t="shared" si="128"/>
        <v>667.77676631881968</v>
      </c>
      <c r="B606" s="35">
        <f t="shared" si="129"/>
        <v>4193638.0924821878</v>
      </c>
      <c r="C606" s="36">
        <f t="shared" si="130"/>
        <v>0.96160652360382726</v>
      </c>
      <c r="D606" s="35">
        <f t="shared" si="131"/>
        <v>0.95924643581031144</v>
      </c>
      <c r="E606" s="35">
        <f t="shared" si="132"/>
        <v>0.95535127967847988</v>
      </c>
      <c r="F606" s="35">
        <f t="shared" si="133"/>
        <v>0.94997692443179549</v>
      </c>
      <c r="G606" s="35">
        <f t="shared" si="134"/>
        <v>0.94319848390585748</v>
      </c>
      <c r="H606" s="35">
        <f t="shared" si="135"/>
        <v>0.93510749799493909</v>
      </c>
      <c r="I606" s="35">
        <f t="shared" si="136"/>
        <v>0.92580867571189418</v>
      </c>
      <c r="J606" s="35">
        <f t="shared" si="137"/>
        <v>0.915416413588931</v>
      </c>
      <c r="K606" s="35">
        <f t="shared" si="138"/>
        <v>0.90405129583025712</v>
      </c>
      <c r="L606" s="35">
        <f t="shared" si="139"/>
        <v>0.89183675750860714</v>
      </c>
      <c r="M606" s="35">
        <f t="shared" si="140"/>
        <v>0.87889605478623634</v>
      </c>
      <c r="N606" s="35">
        <f t="shared" si="141"/>
        <v>0.86534964285518012</v>
      </c>
    </row>
    <row r="607" spans="1:14">
      <c r="A607" s="34">
        <f t="shared" si="128"/>
        <v>669.31615074807451</v>
      </c>
      <c r="B607" s="35">
        <f t="shared" si="129"/>
        <v>4203305.426697908</v>
      </c>
      <c r="C607" s="36">
        <f t="shared" si="130"/>
        <v>0.96126962286373496</v>
      </c>
      <c r="D607" s="35">
        <f t="shared" si="131"/>
        <v>0.95885924369528142</v>
      </c>
      <c r="E607" s="35">
        <f t="shared" si="132"/>
        <v>0.95488192673828187</v>
      </c>
      <c r="F607" s="35">
        <f t="shared" si="133"/>
        <v>0.94939592264235628</v>
      </c>
      <c r="G607" s="35">
        <f t="shared" si="134"/>
        <v>0.942479479022022</v>
      </c>
      <c r="H607" s="35">
        <f t="shared" si="135"/>
        <v>0.93422784629207656</v>
      </c>
      <c r="I607" s="35">
        <f t="shared" si="136"/>
        <v>0.92474982580495757</v>
      </c>
      <c r="J607" s="35">
        <f t="shared" si="137"/>
        <v>0.91416409066968751</v>
      </c>
      <c r="K607" s="35">
        <f t="shared" si="138"/>
        <v>0.90259550051144166</v>
      </c>
      <c r="L607" s="35">
        <f t="shared" si="139"/>
        <v>0.89017160304178056</v>
      </c>
      <c r="M607" s="35">
        <f t="shared" si="140"/>
        <v>0.8770194739716658</v>
      </c>
      <c r="N607" s="35">
        <f t="shared" si="141"/>
        <v>0.86326299942203788</v>
      </c>
    </row>
    <row r="608" spans="1:14">
      <c r="A608" s="34">
        <f t="shared" si="128"/>
        <v>670.85908382493221</v>
      </c>
      <c r="B608" s="35">
        <f t="shared" si="129"/>
        <v>4212995.0464205742</v>
      </c>
      <c r="C608" s="36">
        <f t="shared" si="130"/>
        <v>0.96093422962875075</v>
      </c>
      <c r="D608" s="35">
        <f t="shared" si="131"/>
        <v>0.95847305379682202</v>
      </c>
      <c r="E608" s="35">
        <f t="shared" si="132"/>
        <v>0.95441278628709381</v>
      </c>
      <c r="F608" s="35">
        <f t="shared" si="133"/>
        <v>0.94881413216395982</v>
      </c>
      <c r="G608" s="35">
        <f t="shared" si="134"/>
        <v>0.94175856457371543</v>
      </c>
      <c r="H608" s="35">
        <f t="shared" si="135"/>
        <v>0.93334514634714549</v>
      </c>
      <c r="I608" s="35">
        <f t="shared" si="136"/>
        <v>0.92368687430727403</v>
      </c>
      <c r="J608" s="35">
        <f t="shared" si="137"/>
        <v>0.91290679435226951</v>
      </c>
      <c r="K608" s="35">
        <f t="shared" si="138"/>
        <v>0.90113412422086658</v>
      </c>
      <c r="L608" s="35">
        <f t="shared" si="139"/>
        <v>0.88850058886442573</v>
      </c>
      <c r="M608" s="35">
        <f t="shared" si="140"/>
        <v>0.8751371276487141</v>
      </c>
      <c r="N608" s="35">
        <f t="shared" si="141"/>
        <v>0.86117108085118577</v>
      </c>
    </row>
    <row r="609" spans="1:14">
      <c r="A609" s="34">
        <f t="shared" si="128"/>
        <v>672.4055737298703</v>
      </c>
      <c r="B609" s="35">
        <f t="shared" si="129"/>
        <v>4222707.0030235853</v>
      </c>
      <c r="C609" s="36">
        <f t="shared" si="130"/>
        <v>0.96060033400830769</v>
      </c>
      <c r="D609" s="35">
        <f t="shared" si="131"/>
        <v>0.95808785650095185</v>
      </c>
      <c r="E609" s="35">
        <f t="shared" si="132"/>
        <v>0.95394385023551764</v>
      </c>
      <c r="F609" s="35">
        <f t="shared" si="133"/>
        <v>0.94823154904126572</v>
      </c>
      <c r="G609" s="35">
        <f t="shared" si="134"/>
        <v>0.94103574484075003</v>
      </c>
      <c r="H609" s="35">
        <f t="shared" si="135"/>
        <v>0.93245941609331062</v>
      </c>
      <c r="I609" s="35">
        <f t="shared" si="136"/>
        <v>0.92261985909806821</v>
      </c>
      <c r="J609" s="35">
        <f t="shared" si="137"/>
        <v>0.91164458900174294</v>
      </c>
      <c r="K609" s="35">
        <f t="shared" si="138"/>
        <v>0.89966726389190388</v>
      </c>
      <c r="L609" s="35">
        <f t="shared" si="139"/>
        <v>0.88682384943065717</v>
      </c>
      <c r="M609" s="35">
        <f t="shared" si="140"/>
        <v>0.87324919106322241</v>
      </c>
      <c r="N609" s="35">
        <f t="shared" si="141"/>
        <v>0.85907410439810883</v>
      </c>
    </row>
    <row r="610" spans="1:14">
      <c r="A610" s="34">
        <f t="shared" si="128"/>
        <v>673.95562866222429</v>
      </c>
      <c r="B610" s="35">
        <f t="shared" si="129"/>
        <v>4232441.3479987681</v>
      </c>
      <c r="C610" s="36">
        <f t="shared" si="130"/>
        <v>0.96026792617286894</v>
      </c>
      <c r="D610" s="35">
        <f t="shared" si="131"/>
        <v>0.9577036422371743</v>
      </c>
      <c r="E610" s="35">
        <f t="shared" si="132"/>
        <v>0.95347511051860856</v>
      </c>
      <c r="F610" s="35">
        <f t="shared" si="133"/>
        <v>0.94764816933118845</v>
      </c>
      <c r="G610" s="35">
        <f t="shared" si="134"/>
        <v>0.94031102411020628</v>
      </c>
      <c r="H610" s="35">
        <f t="shared" si="135"/>
        <v>0.93157067345961619</v>
      </c>
      <c r="I610" s="35">
        <f t="shared" si="136"/>
        <v>0.92154881800451272</v>
      </c>
      <c r="J610" s="35">
        <f t="shared" si="137"/>
        <v>0.9103775388019647</v>
      </c>
      <c r="K610" s="35">
        <f t="shared" si="138"/>
        <v>0.89819501601321261</v>
      </c>
      <c r="L610" s="35">
        <f t="shared" si="139"/>
        <v>0.88514151829914567</v>
      </c>
      <c r="M610" s="35">
        <f t="shared" si="140"/>
        <v>0.87135583788414928</v>
      </c>
      <c r="N610" s="35">
        <f t="shared" si="141"/>
        <v>0.85697228480285081</v>
      </c>
    </row>
    <row r="611" spans="1:14">
      <c r="A611" s="34">
        <f t="shared" si="128"/>
        <v>675.50925684023127</v>
      </c>
      <c r="B611" s="35">
        <f t="shared" si="129"/>
        <v>4242198.132956652</v>
      </c>
      <c r="C611" s="36">
        <f t="shared" si="130"/>
        <v>0.95993699635340579</v>
      </c>
      <c r="D611" s="35">
        <f t="shared" si="131"/>
        <v>0.95732040147812347</v>
      </c>
      <c r="E611" s="35">
        <f t="shared" si="132"/>
        <v>0.95300655909581511</v>
      </c>
      <c r="F611" s="35">
        <f t="shared" si="133"/>
        <v>0.94706398910316003</v>
      </c>
      <c r="G611" s="35">
        <f t="shared" si="134"/>
        <v>0.93958440667674037</v>
      </c>
      <c r="H611" s="35">
        <f t="shared" si="135"/>
        <v>0.93067893637058852</v>
      </c>
      <c r="I611" s="35">
        <f t="shared" si="136"/>
        <v>0.92047378879939046</v>
      </c>
      <c r="J611" s="35">
        <f t="shared" si="137"/>
        <v>0.90910570774983801</v>
      </c>
      <c r="K611" s="35">
        <f t="shared" si="138"/>
        <v>0.8967174766184397</v>
      </c>
      <c r="L611" s="35">
        <f t="shared" si="139"/>
        <v>0.88345372811817469</v>
      </c>
      <c r="M611" s="35">
        <f t="shared" si="140"/>
        <v>0.86945724018572612</v>
      </c>
      <c r="N611" s="35">
        <f t="shared" si="141"/>
        <v>0.85486583427345209</v>
      </c>
    </row>
    <row r="612" spans="1:14">
      <c r="A612" s="34">
        <f t="shared" si="128"/>
        <v>677.06646650107302</v>
      </c>
      <c r="B612" s="35">
        <f t="shared" si="129"/>
        <v>4251977.4096267382</v>
      </c>
      <c r="C612" s="36">
        <f t="shared" si="130"/>
        <v>0.95960753484088279</v>
      </c>
      <c r="D612" s="35">
        <f t="shared" si="131"/>
        <v>0.95693812473921358</v>
      </c>
      <c r="E612" s="35">
        <f t="shared" si="132"/>
        <v>0.95253818795092093</v>
      </c>
      <c r="F612" s="35">
        <f t="shared" si="133"/>
        <v>0.94647900443939015</v>
      </c>
      <c r="G612" s="35">
        <f t="shared" si="134"/>
        <v>0.93885589684289128</v>
      </c>
      <c r="H612" s="35">
        <f t="shared" si="135"/>
        <v>0.92978422274584371</v>
      </c>
      <c r="I612" s="35">
        <f t="shared" si="136"/>
        <v>0.91939480919878547</v>
      </c>
      <c r="J612" s="35">
        <f t="shared" si="137"/>
        <v>0.90782915964967414</v>
      </c>
      <c r="K612" s="35">
        <f t="shared" si="138"/>
        <v>0.8952347412761964</v>
      </c>
      <c r="L612" s="35">
        <f t="shared" si="139"/>
        <v>0.88176061061127742</v>
      </c>
      <c r="M612" s="35">
        <f t="shared" si="140"/>
        <v>0.86755356843065123</v>
      </c>
      <c r="N612" s="35">
        <f t="shared" si="141"/>
        <v>0.85275496247103055</v>
      </c>
    </row>
    <row r="613" spans="1:14">
      <c r="A613" s="34">
        <f t="shared" si="128"/>
        <v>678.62726590092029</v>
      </c>
      <c r="B613" s="35">
        <f t="shared" si="129"/>
        <v>4261779.2298577791</v>
      </c>
      <c r="C613" s="36">
        <f t="shared" si="130"/>
        <v>0.95927953198574567</v>
      </c>
      <c r="D613" s="35">
        <f t="shared" si="131"/>
        <v>0.95655680257828823</v>
      </c>
      <c r="E613" s="35">
        <f t="shared" si="132"/>
        <v>0.95206998909198659</v>
      </c>
      <c r="F613" s="35">
        <f t="shared" si="133"/>
        <v>0.94589321143512395</v>
      </c>
      <c r="G613" s="35">
        <f t="shared" si="134"/>
        <v>0.93812549891937935</v>
      </c>
      <c r="H613" s="35">
        <f t="shared" si="135"/>
        <v>0.92888655049969193</v>
      </c>
      <c r="I613" s="35">
        <f t="shared" si="136"/>
        <v>0.91831191685979885</v>
      </c>
      <c r="J613" s="35">
        <f t="shared" si="137"/>
        <v>0.90654795810765898</v>
      </c>
      <c r="K613" s="35">
        <f t="shared" si="138"/>
        <v>0.89374690508031118</v>
      </c>
      <c r="L613" s="35">
        <f t="shared" si="139"/>
        <v>0.88006229656344592</v>
      </c>
      <c r="M613" s="35">
        <f t="shared" si="140"/>
        <v>0.86564499145430318</v>
      </c>
      <c r="N613" s="35">
        <f t="shared" si="141"/>
        <v>0.85063987649646544</v>
      </c>
    </row>
    <row r="614" spans="1:14">
      <c r="A614" s="34">
        <f t="shared" si="128"/>
        <v>680.19166331497604</v>
      </c>
      <c r="B614" s="35">
        <f t="shared" si="129"/>
        <v>4271603.6456180494</v>
      </c>
      <c r="C614" s="36">
        <f t="shared" si="130"/>
        <v>0.95895297819741454</v>
      </c>
      <c r="D614" s="35">
        <f t="shared" si="131"/>
        <v>0.95617642559527549</v>
      </c>
      <c r="E614" s="35">
        <f t="shared" si="132"/>
        <v>0.95160195455129126</v>
      </c>
      <c r="F614" s="35">
        <f t="shared" si="133"/>
        <v>0.94530660619889895</v>
      </c>
      <c r="G614" s="35">
        <f t="shared" si="134"/>
        <v>0.93739321722540558</v>
      </c>
      <c r="H614" s="35">
        <f t="shared" si="135"/>
        <v>0.92798593754074443</v>
      </c>
      <c r="I614" s="35">
        <f t="shared" si="136"/>
        <v>0.91722514937829702</v>
      </c>
      <c r="J614" s="35">
        <f t="shared" si="137"/>
        <v>0.90526216652642966</v>
      </c>
      <c r="K614" s="35">
        <f t="shared" si="138"/>
        <v>0.89225406264035934</v>
      </c>
      <c r="L614" s="35">
        <f t="shared" si="139"/>
        <v>0.87835891580791303</v>
      </c>
      <c r="M614" s="35">
        <f t="shared" si="140"/>
        <v>0.86373167644996229</v>
      </c>
      <c r="N614" s="35">
        <f t="shared" si="141"/>
        <v>0.84852078087865435</v>
      </c>
    </row>
    <row r="615" spans="1:14">
      <c r="A615" s="34">
        <f t="shared" si="128"/>
        <v>681.75966703751965</v>
      </c>
      <c r="B615" s="35">
        <f t="shared" si="129"/>
        <v>4281450.7089956235</v>
      </c>
      <c r="C615" s="36">
        <f t="shared" si="130"/>
        <v>0.95862786394378363</v>
      </c>
      <c r="D615" s="35">
        <f t="shared" si="131"/>
        <v>0.95579698443184524</v>
      </c>
      <c r="E615" s="35">
        <f t="shared" si="132"/>
        <v>0.95113407638527703</v>
      </c>
      <c r="F615" s="35">
        <f t="shared" si="133"/>
        <v>0.94471918485279927</v>
      </c>
      <c r="G615" s="35">
        <f t="shared" si="134"/>
        <v>0.93665905608894573</v>
      </c>
      <c r="H615" s="35">
        <f t="shared" si="135"/>
        <v>0.92708240177152312</v>
      </c>
      <c r="I615" s="35">
        <f t="shared" si="136"/>
        <v>0.91613454428668584</v>
      </c>
      <c r="J615" s="35">
        <f t="shared" si="137"/>
        <v>0.90397184809975728</v>
      </c>
      <c r="K615" s="35">
        <f t="shared" si="138"/>
        <v>0.89075630807246597</v>
      </c>
      <c r="L615" s="35">
        <f t="shared" si="139"/>
        <v>0.87665059721349392</v>
      </c>
      <c r="M615" s="35">
        <f t="shared" si="140"/>
        <v>0.86181378895502048</v>
      </c>
      <c r="N615" s="35">
        <f t="shared" si="141"/>
        <v>0.84639787756429852</v>
      </c>
    </row>
    <row r="616" spans="1:14">
      <c r="A616" s="34">
        <f t="shared" si="128"/>
        <v>683.33128538195069</v>
      </c>
      <c r="B616" s="35">
        <f t="shared" si="129"/>
        <v>4291320.4721986502</v>
      </c>
      <c r="C616" s="36">
        <f t="shared" si="130"/>
        <v>0.95830417975072457</v>
      </c>
      <c r="D616" s="35">
        <f t="shared" si="131"/>
        <v>0.95541846977106992</v>
      </c>
      <c r="E616" s="35">
        <f t="shared" si="132"/>
        <v>0.95066634667449368</v>
      </c>
      <c r="F616" s="35">
        <f t="shared" si="133"/>
        <v>0.94413094353271043</v>
      </c>
      <c r="G616" s="35">
        <f t="shared" si="134"/>
        <v>0.93592301984704096</v>
      </c>
      <c r="H616" s="35">
        <f t="shared" si="135"/>
        <v>0.92617596108806988</v>
      </c>
      <c r="I616" s="35">
        <f t="shared" si="136"/>
        <v>0.91504013905171422</v>
      </c>
      <c r="J616" s="35">
        <f t="shared" si="137"/>
        <v>0.90267706580733553</v>
      </c>
      <c r="K616" s="35">
        <f t="shared" si="138"/>
        <v>0.88925373499038063</v>
      </c>
      <c r="L616" s="35">
        <f t="shared" si="139"/>
        <v>0.87493746867248656</v>
      </c>
      <c r="M616" s="35">
        <f t="shared" si="140"/>
        <v>0.85989149283816202</v>
      </c>
      <c r="N616" s="35">
        <f t="shared" si="141"/>
        <v>0.84427136590918284</v>
      </c>
    </row>
    <row r="617" spans="1:14">
      <c r="A617" s="34">
        <f t="shared" si="128"/>
        <v>684.90652668083328</v>
      </c>
      <c r="B617" s="35">
        <f t="shared" si="129"/>
        <v>4301212.9875556333</v>
      </c>
      <c r="C617" s="36">
        <f t="shared" si="130"/>
        <v>0.95798191620159057</v>
      </c>
      <c r="D617" s="35">
        <f t="shared" si="131"/>
        <v>0.95504087233708446</v>
      </c>
      <c r="E617" s="35">
        <f t="shared" si="132"/>
        <v>0.95019875752354022</v>
      </c>
      <c r="F617" s="35">
        <f t="shared" si="133"/>
        <v>0.94354187838856729</v>
      </c>
      <c r="G617" s="35">
        <f t="shared" si="134"/>
        <v>0.93518511284608208</v>
      </c>
      <c r="H617" s="35">
        <f t="shared" si="135"/>
        <v>0.92526663337955439</v>
      </c>
      <c r="I617" s="35">
        <f t="shared" si="136"/>
        <v>0.9139419710723039</v>
      </c>
      <c r="J617" s="35">
        <f t="shared" si="137"/>
        <v>0.9013778824096742</v>
      </c>
      <c r="K617" s="35">
        <f t="shared" si="138"/>
        <v>0.88774643649682095</v>
      </c>
      <c r="L617" s="35">
        <f t="shared" si="139"/>
        <v>0.87321965708911775</v>
      </c>
      <c r="M617" s="35">
        <f t="shared" si="140"/>
        <v>0.85796495028749442</v>
      </c>
      <c r="N617" s="35">
        <f t="shared" si="141"/>
        <v>0.8421414426709084</v>
      </c>
    </row>
    <row r="618" spans="1:14">
      <c r="A618" s="34">
        <f t="shared" si="128"/>
        <v>686.48539928593993</v>
      </c>
      <c r="B618" s="35">
        <f t="shared" si="129"/>
        <v>4311128.3075157031</v>
      </c>
      <c r="C618" s="36">
        <f t="shared" si="130"/>
        <v>0.95766106393673456</v>
      </c>
      <c r="D618" s="35">
        <f t="shared" si="131"/>
        <v>0.95466418289475652</v>
      </c>
      <c r="E618" s="35">
        <f t="shared" si="132"/>
        <v>0.94973130106101511</v>
      </c>
      <c r="F618" s="35">
        <f t="shared" si="133"/>
        <v>0.94295198558460802</v>
      </c>
      <c r="G618" s="35">
        <f t="shared" si="134"/>
        <v>0.93444533944209729</v>
      </c>
      <c r="H618" s="35">
        <f t="shared" si="135"/>
        <v>0.92435443652789007</v>
      </c>
      <c r="I618" s="35">
        <f t="shared" si="136"/>
        <v>0.91284007767741226</v>
      </c>
      <c r="J618" s="35">
        <f t="shared" si="137"/>
        <v>0.90007436044310551</v>
      </c>
      <c r="K618" s="35">
        <f t="shared" si="138"/>
        <v>0.88623450517509006</v>
      </c>
      <c r="L618" s="35">
        <f t="shared" si="139"/>
        <v>0.8714972883685389</v>
      </c>
      <c r="M618" s="35">
        <f t="shared" si="140"/>
        <v>0.85603432179962335</v>
      </c>
      <c r="N618" s="35">
        <f t="shared" si="141"/>
        <v>0.84000830200304788</v>
      </c>
    </row>
    <row r="619" spans="1:14">
      <c r="A619" s="34">
        <f t="shared" si="128"/>
        <v>688.06791156829604</v>
      </c>
      <c r="B619" s="35">
        <f t="shared" si="129"/>
        <v>4321066.4846488992</v>
      </c>
      <c r="C619" s="36">
        <f t="shared" si="130"/>
        <v>0.95734161365302106</v>
      </c>
      <c r="D619" s="35">
        <f t="shared" si="131"/>
        <v>0.95428839224935147</v>
      </c>
      <c r="E619" s="35">
        <f t="shared" si="132"/>
        <v>0.94926396943945834</v>
      </c>
      <c r="F619" s="35">
        <f t="shared" si="133"/>
        <v>0.94236126129961739</v>
      </c>
      <c r="G619" s="35">
        <f t="shared" si="134"/>
        <v>0.93370370400102809</v>
      </c>
      <c r="H619" s="35">
        <f t="shared" si="135"/>
        <v>0.92343938840734241</v>
      </c>
      <c r="I619" s="35">
        <f t="shared" si="136"/>
        <v>0.91173449612391866</v>
      </c>
      <c r="J619" s="35">
        <f t="shared" si="137"/>
        <v>0.89876656221488704</v>
      </c>
      <c r="K619" s="35">
        <f t="shared" si="138"/>
        <v>0.88471803308095254</v>
      </c>
      <c r="L619" s="35">
        <f t="shared" si="139"/>
        <v>0.86977048740635099</v>
      </c>
      <c r="M619" s="35">
        <f t="shared" si="140"/>
        <v>0.85409976616963457</v>
      </c>
      <c r="N619" s="35">
        <f t="shared" si="141"/>
        <v>0.83787213545067496</v>
      </c>
    </row>
    <row r="620" spans="1:14">
      <c r="A620" s="34">
        <f t="shared" si="128"/>
        <v>689.65407191822419</v>
      </c>
      <c r="B620" s="35">
        <f t="shared" si="129"/>
        <v>4331027.5716464482</v>
      </c>
      <c r="C620" s="36">
        <f t="shared" si="130"/>
        <v>0.9570235561033511</v>
      </c>
      <c r="D620" s="35">
        <f t="shared" si="131"/>
        <v>0.95391349124620628</v>
      </c>
      <c r="E620" s="35">
        <f t="shared" si="132"/>
        <v>0.94879675483530157</v>
      </c>
      <c r="F620" s="35">
        <f t="shared" si="133"/>
        <v>0.94176970172717744</v>
      </c>
      <c r="G620" s="35">
        <f t="shared" si="134"/>
        <v>0.93296021089900771</v>
      </c>
      <c r="H620" s="35">
        <f t="shared" si="135"/>
        <v>0.92252150688414614</v>
      </c>
      <c r="I620" s="35">
        <f t="shared" si="136"/>
        <v>0.91062526359454277</v>
      </c>
      <c r="J620" s="35">
        <f t="shared" si="137"/>
        <v>0.89745454979841877</v>
      </c>
      <c r="K620" s="35">
        <f t="shared" si="138"/>
        <v>0.88319711173478244</v>
      </c>
      <c r="L620" s="35">
        <f t="shared" si="139"/>
        <v>0.86803937807866272</v>
      </c>
      <c r="M620" s="35">
        <f t="shared" si="140"/>
        <v>0.85216144048198483</v>
      </c>
      <c r="N620" s="35">
        <f t="shared" si="141"/>
        <v>0.83573313194723786</v>
      </c>
    </row>
    <row r="621" spans="1:14">
      <c r="A621" s="34">
        <f t="shared" si="128"/>
        <v>691.24388874538863</v>
      </c>
      <c r="B621" s="35">
        <f t="shared" si="129"/>
        <v>4341011.6213210402</v>
      </c>
      <c r="C621" s="36">
        <f t="shared" si="130"/>
        <v>0.95670688209618671</v>
      </c>
      <c r="D621" s="35">
        <f t="shared" si="131"/>
        <v>0.95353947077040258</v>
      </c>
      <c r="E621" s="35">
        <f t="shared" si="132"/>
        <v>0.94832964944881404</v>
      </c>
      <c r="F621" s="35">
        <f t="shared" si="133"/>
        <v>0.94117730307590874</v>
      </c>
      <c r="G621" s="35">
        <f t="shared" si="134"/>
        <v>0.93221486452263236</v>
      </c>
      <c r="H621" s="35">
        <f t="shared" si="135"/>
        <v>0.92160080981611792</v>
      </c>
      <c r="I621" s="35">
        <f t="shared" si="136"/>
        <v>0.90951241719578968</v>
      </c>
      <c r="J621" s="35">
        <f t="shared" si="137"/>
        <v>0.89613838502856069</v>
      </c>
      <c r="K621" s="35">
        <f t="shared" si="138"/>
        <v>0.88167183211396927</v>
      </c>
      <c r="L621" s="35">
        <f t="shared" si="139"/>
        <v>0.86630408323266994</v>
      </c>
      <c r="M621" s="35">
        <f t="shared" si="140"/>
        <v>0.85021950010226843</v>
      </c>
      <c r="N621" s="35">
        <f t="shared" si="141"/>
        <v>0.83359147781273613</v>
      </c>
    </row>
    <row r="622" spans="1:14">
      <c r="A622" s="34">
        <f t="shared" si="128"/>
        <v>692.83737047883994</v>
      </c>
      <c r="B622" s="35">
        <f t="shared" si="129"/>
        <v>4351018.686607115</v>
      </c>
      <c r="C622" s="36">
        <f t="shared" si="130"/>
        <v>0.9563915824950816</v>
      </c>
      <c r="D622" s="35">
        <f t="shared" si="131"/>
        <v>0.953166321746445</v>
      </c>
      <c r="E622" s="35">
        <f t="shared" si="132"/>
        <v>0.94786264550405241</v>
      </c>
      <c r="F622" s="35">
        <f t="shared" si="133"/>
        <v>0.94058406156971475</v>
      </c>
      <c r="G622" s="35">
        <f t="shared" si="134"/>
        <v>0.93146766926923052</v>
      </c>
      <c r="H622" s="35">
        <f t="shared" si="135"/>
        <v>0.92067731505227313</v>
      </c>
      <c r="I622" s="35">
        <f t="shared" si="136"/>
        <v>0.90839599395592374</v>
      </c>
      <c r="J622" s="35">
        <f t="shared" si="137"/>
        <v>0.89481812949705575</v>
      </c>
      <c r="K622" s="35">
        <f t="shared" si="138"/>
        <v>0.88014228464558442</v>
      </c>
      <c r="L622" s="35">
        <f t="shared" si="139"/>
        <v>0.86456472467774592</v>
      </c>
      <c r="M622" s="35">
        <f t="shared" si="140"/>
        <v>0.84827409866984749</v>
      </c>
      <c r="N622" s="35">
        <f t="shared" si="141"/>
        <v>0.83144735675316195</v>
      </c>
    </row>
    <row r="623" spans="1:14">
      <c r="A623" s="34">
        <f t="shared" si="128"/>
        <v>694.43452556705961</v>
      </c>
      <c r="B623" s="35">
        <f t="shared" si="129"/>
        <v>4361048.8205611343</v>
      </c>
      <c r="C623" s="36">
        <f t="shared" si="130"/>
        <v>0.95607764821821617</v>
      </c>
      <c r="D623" s="35">
        <f t="shared" si="131"/>
        <v>0.95279403513794014</v>
      </c>
      <c r="E623" s="35">
        <f t="shared" si="132"/>
        <v>0.94739573524880949</v>
      </c>
      <c r="F623" s="35">
        <f t="shared" si="133"/>
        <v>0.93998997344802371</v>
      </c>
      <c r="G623" s="35">
        <f t="shared" si="134"/>
        <v>0.93071862954712925</v>
      </c>
      <c r="H623" s="35">
        <f t="shared" si="135"/>
        <v>0.91975104043244371</v>
      </c>
      <c r="I623" s="35">
        <f t="shared" si="136"/>
        <v>0.90727603082297237</v>
      </c>
      <c r="J623" s="35">
        <f t="shared" si="137"/>
        <v>0.89349384454806025</v>
      </c>
      <c r="K623" s="35">
        <f t="shared" si="138"/>
        <v>0.87860855919930858</v>
      </c>
      <c r="L623" s="35">
        <f t="shared" si="139"/>
        <v>0.8628214231770438</v>
      </c>
      <c r="M623" s="35">
        <f t="shared" si="140"/>
        <v>0.84632538809132851</v>
      </c>
      <c r="N623" s="35">
        <f t="shared" si="141"/>
        <v>0.82930094986117164</v>
      </c>
    </row>
    <row r="624" spans="1:14">
      <c r="A624" s="34">
        <f t="shared" si="128"/>
        <v>696.03536247800491</v>
      </c>
      <c r="B624" s="35">
        <f t="shared" si="129"/>
        <v>4371102.0763618704</v>
      </c>
      <c r="C624" s="36">
        <f t="shared" si="130"/>
        <v>0.95576507023793666</v>
      </c>
      <c r="D624" s="35">
        <f t="shared" si="131"/>
        <v>0.95242260194727946</v>
      </c>
      <c r="E624" s="35">
        <f t="shared" si="132"/>
        <v>0.94692891095456444</v>
      </c>
      <c r="F624" s="35">
        <f t="shared" si="133"/>
        <v>0.93939503496602716</v>
      </c>
      <c r="G624" s="35">
        <f t="shared" si="134"/>
        <v>0.92996774977591468</v>
      </c>
      <c r="H624" s="35">
        <f t="shared" si="135"/>
        <v>0.91882200378689538</v>
      </c>
      <c r="I624" s="35">
        <f t="shared" si="136"/>
        <v>0.90615256466275651</v>
      </c>
      <c r="J624" s="35">
        <f t="shared" si="137"/>
        <v>0.89216559127377471</v>
      </c>
      <c r="K624" s="35">
        <f t="shared" si="138"/>
        <v>0.87707074508061056</v>
      </c>
      <c r="L624" s="35">
        <f t="shared" si="139"/>
        <v>0.86107429843959338</v>
      </c>
      <c r="M624" s="35">
        <f t="shared" si="140"/>
        <v>0.84437351853486142</v>
      </c>
      <c r="N624" s="35">
        <f t="shared" si="141"/>
        <v>0.82715243561794471</v>
      </c>
    </row>
    <row r="625" spans="1:14">
      <c r="A625" s="34">
        <f t="shared" si="128"/>
        <v>697.63988969915385</v>
      </c>
      <c r="B625" s="35">
        <f t="shared" si="129"/>
        <v>4381178.5073106866</v>
      </c>
      <c r="C625" s="36">
        <f t="shared" si="130"/>
        <v>0.95545383958029773</v>
      </c>
      <c r="D625" s="35">
        <f t="shared" si="131"/>
        <v>0.95205201321532429</v>
      </c>
      <c r="E625" s="35">
        <f t="shared" si="132"/>
        <v>0.94646216491643365</v>
      </c>
      <c r="F625" s="35">
        <f t="shared" si="133"/>
        <v>0.93879924239491763</v>
      </c>
      <c r="G625" s="35">
        <f t="shared" si="134"/>
        <v>0.92921503438669006</v>
      </c>
      <c r="H625" s="35">
        <f t="shared" si="135"/>
        <v>0.91789022293594669</v>
      </c>
      <c r="I625" s="35">
        <f t="shared" si="136"/>
        <v>0.90502563225694921</v>
      </c>
      <c r="J625" s="35">
        <f t="shared" si="137"/>
        <v>0.89083343051017971</v>
      </c>
      <c r="K625" s="35">
        <f t="shared" si="138"/>
        <v>0.87552893102418083</v>
      </c>
      <c r="L625" s="35">
        <f t="shared" si="139"/>
        <v>0.85932346911289048</v>
      </c>
      <c r="M625" s="35">
        <f t="shared" si="140"/>
        <v>0.84241863842524589</v>
      </c>
      <c r="N625" s="35">
        <f t="shared" si="141"/>
        <v>0.82500198989619677</v>
      </c>
    </row>
    <row r="626" spans="1:14">
      <c r="A626" s="34">
        <f t="shared" si="128"/>
        <v>699.24811573755005</v>
      </c>
      <c r="B626" s="35">
        <f t="shared" si="129"/>
        <v>4391278.1668318147</v>
      </c>
      <c r="C626" s="36">
        <f t="shared" si="130"/>
        <v>0.9551439473246115</v>
      </c>
      <c r="D626" s="35">
        <f t="shared" si="131"/>
        <v>0.95168226002109535</v>
      </c>
      <c r="E626" s="35">
        <f t="shared" si="132"/>
        <v>0.94599548945312384</v>
      </c>
      <c r="F626" s="35">
        <f t="shared" si="133"/>
        <v>0.93820259202212797</v>
      </c>
      <c r="G626" s="35">
        <f t="shared" si="134"/>
        <v>0.92846048782233281</v>
      </c>
      <c r="H626" s="35">
        <f t="shared" si="135"/>
        <v>0.91695571568959244</v>
      </c>
      <c r="I626" s="35">
        <f t="shared" si="136"/>
        <v>0.90389527030116679</v>
      </c>
      <c r="J626" s="35">
        <f t="shared" si="137"/>
        <v>0.88949742283287736</v>
      </c>
      <c r="K626" s="35">
        <f t="shared" si="138"/>
        <v>0.87398320518761852</v>
      </c>
      <c r="L626" s="35">
        <f t="shared" si="139"/>
        <v>0.85756905277597284</v>
      </c>
      <c r="M626" s="35">
        <f t="shared" si="140"/>
        <v>0.84046089443982874</v>
      </c>
      <c r="N626" s="35">
        <f t="shared" si="141"/>
        <v>0.82284978596431324</v>
      </c>
    </row>
    <row r="627" spans="1:14">
      <c r="A627" s="34">
        <f t="shared" si="128"/>
        <v>700.86004911984776</v>
      </c>
      <c r="B627" s="35">
        <f t="shared" si="129"/>
        <v>4401401.1084726444</v>
      </c>
      <c r="C627" s="36">
        <f t="shared" si="130"/>
        <v>0.95483538460299855</v>
      </c>
      <c r="D627" s="35">
        <f t="shared" si="131"/>
        <v>0.95131333348146274</v>
      </c>
      <c r="E627" s="35">
        <f t="shared" si="132"/>
        <v>0.94552887690688292</v>
      </c>
      <c r="F627" s="35">
        <f t="shared" si="133"/>
        <v>0.93760508015156296</v>
      </c>
      <c r="G627" s="35">
        <f t="shared" si="134"/>
        <v>0.92770411453774271</v>
      </c>
      <c r="H627" s="35">
        <f t="shared" si="135"/>
        <v>0.91601849984712214</v>
      </c>
      <c r="I627" s="35">
        <f t="shared" si="136"/>
        <v>0.90276151540308291</v>
      </c>
      <c r="J627" s="35">
        <f t="shared" si="137"/>
        <v>0.8881576285530306</v>
      </c>
      <c r="K627" s="35">
        <f t="shared" si="138"/>
        <v>0.87243365514536053</v>
      </c>
      <c r="L627" s="35">
        <f t="shared" si="139"/>
        <v>0.85581116593296591</v>
      </c>
      <c r="M627" s="35">
        <f t="shared" si="140"/>
        <v>0.83850043150516618</v>
      </c>
      <c r="N627" s="35">
        <f t="shared" si="141"/>
        <v>0.82069599449155528</v>
      </c>
    </row>
    <row r="628" spans="1:14">
      <c r="A628" s="34">
        <f t="shared" si="128"/>
        <v>702.47569839235746</v>
      </c>
      <c r="B628" s="35">
        <f t="shared" si="129"/>
        <v>4411547.3859040048</v>
      </c>
      <c r="C628" s="36">
        <f t="shared" si="130"/>
        <v>0.9545281425999439</v>
      </c>
      <c r="D628" s="35">
        <f t="shared" si="131"/>
        <v>0.95094522475083809</v>
      </c>
      <c r="E628" s="35">
        <f t="shared" si="132"/>
        <v>0.94506231964345389</v>
      </c>
      <c r="F628" s="35">
        <f t="shared" si="133"/>
        <v>0.93700670310383494</v>
      </c>
      <c r="G628" s="35">
        <f t="shared" si="134"/>
        <v>0.92694591900009093</v>
      </c>
      <c r="H628" s="35">
        <f t="shared" si="135"/>
        <v>0.91507859319674489</v>
      </c>
      <c r="I628" s="35">
        <f t="shared" si="136"/>
        <v>0.90162440408057487</v>
      </c>
      <c r="J628" s="35">
        <f t="shared" si="137"/>
        <v>0.88681410771340885</v>
      </c>
      <c r="K628" s="35">
        <f t="shared" si="138"/>
        <v>0.87088036788286149</v>
      </c>
      <c r="L628" s="35">
        <f t="shared" si="139"/>
        <v>0.85404992400709978</v>
      </c>
      <c r="M628" s="35">
        <f t="shared" si="140"/>
        <v>0.83653739279443784</v>
      </c>
      <c r="N628" s="35">
        <f t="shared" si="141"/>
        <v>0.81854078355431403</v>
      </c>
    </row>
    <row r="629" spans="1:14">
      <c r="A629" s="34">
        <f t="shared" si="128"/>
        <v>704.09507212109065</v>
      </c>
      <c r="B629" s="35">
        <f t="shared" si="129"/>
        <v>4421717.0529204495</v>
      </c>
      <c r="C629" s="36">
        <f t="shared" si="130"/>
        <v>0.95422221255185613</v>
      </c>
      <c r="D629" s="35">
        <f t="shared" si="131"/>
        <v>0.95057792502087157</v>
      </c>
      <c r="E629" s="35">
        <f t="shared" si="132"/>
        <v>0.94459581005202931</v>
      </c>
      <c r="F629" s="35">
        <f t="shared" si="133"/>
        <v>0.93640745721649377</v>
      </c>
      <c r="G629" s="35">
        <f t="shared" si="134"/>
        <v>0.92618590568906356</v>
      </c>
      <c r="H629" s="35">
        <f t="shared" si="135"/>
        <v>0.91413601351521201</v>
      </c>
      <c r="I629" s="35">
        <f t="shared" si="136"/>
        <v>0.90048397275989667</v>
      </c>
      <c r="J629" s="35">
        <f t="shared" si="137"/>
        <v>0.88546692008453209</v>
      </c>
      <c r="K629" s="35">
        <f t="shared" si="138"/>
        <v>0.86932342979101052</v>
      </c>
      <c r="L629" s="35">
        <f t="shared" si="139"/>
        <v>0.85228544133518425</v>
      </c>
      <c r="M629" s="35">
        <f t="shared" si="140"/>
        <v>0.83457191972559375</v>
      </c>
      <c r="N629" s="35">
        <f t="shared" si="141"/>
        <v>0.81638431864336958</v>
      </c>
    </row>
    <row r="630" spans="1:14">
      <c r="A630" s="34">
        <f t="shared" si="128"/>
        <v>705.71817889180568</v>
      </c>
      <c r="B630" s="35">
        <f t="shared" si="129"/>
        <v>4431910.1634405395</v>
      </c>
      <c r="C630" s="36">
        <f t="shared" si="130"/>
        <v>0.95391758574663366</v>
      </c>
      <c r="D630" s="35">
        <f t="shared" si="131"/>
        <v>0.95021142552015192</v>
      </c>
      <c r="E630" s="35">
        <f t="shared" si="132"/>
        <v>0.94412934054520703</v>
      </c>
      <c r="F630" s="35">
        <f t="shared" si="133"/>
        <v>0.93580733884425948</v>
      </c>
      <c r="G630" s="35">
        <f t="shared" si="134"/>
        <v>0.92542407909710256</v>
      </c>
      <c r="H630" s="35">
        <f t="shared" si="135"/>
        <v>0.91319077856744535</v>
      </c>
      <c r="I630" s="35">
        <f t="shared" si="136"/>
        <v>0.89934025777388205</v>
      </c>
      <c r="J630" s="35">
        <f t="shared" si="137"/>
        <v>0.88411612516091853</v>
      </c>
      <c r="K630" s="35">
        <f t="shared" si="138"/>
        <v>0.86776292666079657</v>
      </c>
      <c r="L630" s="35">
        <f t="shared" si="139"/>
        <v>0.8505178311625361</v>
      </c>
      <c r="M630" s="35">
        <f t="shared" si="140"/>
        <v>0.83260415196021287</v>
      </c>
      <c r="N630" s="35">
        <f t="shared" si="141"/>
        <v>0.81422676267212446</v>
      </c>
    </row>
    <row r="631" spans="1:14">
      <c r="A631" s="34">
        <f t="shared" si="128"/>
        <v>707.34502731005307</v>
      </c>
      <c r="B631" s="35">
        <f t="shared" si="129"/>
        <v>4442126.7715071337</v>
      </c>
      <c r="C631" s="36">
        <f t="shared" si="130"/>
        <v>0.95361425352323126</v>
      </c>
      <c r="D631" s="35">
        <f t="shared" si="131"/>
        <v>0.94984571751390579</v>
      </c>
      <c r="E631" s="35">
        <f t="shared" si="132"/>
        <v>0.94366290355894433</v>
      </c>
      <c r="F631" s="35">
        <f t="shared" si="133"/>
        <v>0.93520634435924932</v>
      </c>
      <c r="G631" s="35">
        <f t="shared" si="134"/>
        <v>0.92466044372964207</v>
      </c>
      <c r="H631" s="35">
        <f t="shared" si="135"/>
        <v>0.91224290610616066</v>
      </c>
      <c r="I631" s="35">
        <f t="shared" si="136"/>
        <v>0.89819329536017289</v>
      </c>
      <c r="J631" s="35">
        <f t="shared" si="137"/>
        <v>0.8827617821574304</v>
      </c>
      <c r="K631" s="35">
        <f t="shared" si="138"/>
        <v>0.86619894367820083</v>
      </c>
      <c r="L631" s="35">
        <f t="shared" si="139"/>
        <v>0.84874720563834616</v>
      </c>
      <c r="M631" s="35">
        <f t="shared" si="140"/>
        <v>0.83063422740305515</v>
      </c>
      <c r="N631" s="35">
        <f t="shared" si="141"/>
        <v>0.81206827598576958</v>
      </c>
    </row>
    <row r="632" spans="1:14">
      <c r="A632" s="34">
        <f t="shared" si="128"/>
        <v>708.97562600122114</v>
      </c>
      <c r="B632" s="35">
        <f t="shared" si="129"/>
        <v>4452366.9312876686</v>
      </c>
      <c r="C632" s="36">
        <f t="shared" si="130"/>
        <v>0.95331220727123211</v>
      </c>
      <c r="D632" s="35">
        <f t="shared" si="131"/>
        <v>0.94948079230370253</v>
      </c>
      <c r="E632" s="35">
        <f t="shared" si="132"/>
        <v>0.94319649155251706</v>
      </c>
      <c r="F632" s="35">
        <f t="shared" si="133"/>
        <v>0.9346044701512064</v>
      </c>
      <c r="G632" s="35">
        <f t="shared" si="134"/>
        <v>0.9238950041053422</v>
      </c>
      <c r="H632" s="35">
        <f t="shared" si="135"/>
        <v>0.91129241387149762</v>
      </c>
      <c r="I632" s="35">
        <f t="shared" si="136"/>
        <v>0.8970431216594803</v>
      </c>
      <c r="J632" s="35">
        <f t="shared" si="137"/>
        <v>0.88140395000572025</v>
      </c>
      <c r="K632" s="35">
        <f t="shared" si="138"/>
        <v>0.86463156541933039</v>
      </c>
      <c r="L632" s="35">
        <f t="shared" si="139"/>
        <v>0.84697367581148431</v>
      </c>
      <c r="M632" s="35">
        <f t="shared" si="140"/>
        <v>0.82866228220229166</v>
      </c>
      <c r="N632" s="35">
        <f t="shared" si="141"/>
        <v>0.80990901637135437</v>
      </c>
    </row>
    <row r="633" spans="1:14">
      <c r="A633" s="34">
        <f t="shared" si="128"/>
        <v>710.60998361058182</v>
      </c>
      <c r="B633" s="35">
        <f t="shared" si="129"/>
        <v>4462630.6970744543</v>
      </c>
      <c r="C633" s="36">
        <f t="shared" si="130"/>
        <v>0.95301143843042457</v>
      </c>
      <c r="D633" s="35">
        <f t="shared" si="131"/>
        <v>0.94911664122716022</v>
      </c>
      <c r="E633" s="35">
        <f t="shared" si="132"/>
        <v>0.94273009700847488</v>
      </c>
      <c r="F633" s="35">
        <f t="shared" si="133"/>
        <v>0.93400171262772325</v>
      </c>
      <c r="G633" s="35">
        <f t="shared" si="134"/>
        <v>0.92312776475631864</v>
      </c>
      <c r="H633" s="35">
        <f t="shared" si="135"/>
        <v>0.91033931959064718</v>
      </c>
      <c r="I633" s="35">
        <f t="shared" si="136"/>
        <v>0.89588977271386894</v>
      </c>
      <c r="J633" s="35">
        <f t="shared" si="137"/>
        <v>0.88004268735077573</v>
      </c>
      <c r="K633" s="35">
        <f t="shared" si="138"/>
        <v>0.86306087584577917</v>
      </c>
      <c r="L633" s="35">
        <f t="shared" si="139"/>
        <v>0.84519735162672727</v>
      </c>
      <c r="M633" s="35">
        <f t="shared" si="140"/>
        <v>0.82668845075038666</v>
      </c>
      <c r="N633" s="35">
        <f t="shared" si="141"/>
        <v>0.80774913906872181</v>
      </c>
    </row>
    <row r="634" spans="1:14">
      <c r="A634" s="34">
        <f t="shared" si="128"/>
        <v>712.24810880333655</v>
      </c>
      <c r="B634" s="35">
        <f t="shared" si="129"/>
        <v>4472918.1232849536</v>
      </c>
      <c r="C634" s="36">
        <f t="shared" si="130"/>
        <v>0.95271193849038116</v>
      </c>
      <c r="D634" s="35">
        <f t="shared" si="131"/>
        <v>0.94875325565765489</v>
      </c>
      <c r="E634" s="35">
        <f t="shared" si="132"/>
        <v>0.94226371243260165</v>
      </c>
      <c r="F634" s="35">
        <f t="shared" si="133"/>
        <v>0.93339806821446969</v>
      </c>
      <c r="G634" s="35">
        <f t="shared" si="134"/>
        <v>0.92235873022836856</v>
      </c>
      <c r="H634" s="35">
        <f t="shared" si="135"/>
        <v>0.90938364097748436</v>
      </c>
      <c r="I634" s="35">
        <f t="shared" si="136"/>
        <v>0.89473328446507361</v>
      </c>
      <c r="J634" s="35">
        <f t="shared" si="137"/>
        <v>0.87867805254756359</v>
      </c>
      <c r="K634" s="35">
        <f t="shared" si="138"/>
        <v>0.86148695830022037</v>
      </c>
      <c r="L634" s="35">
        <f t="shared" si="139"/>
        <v>0.84341834192140785</v>
      </c>
      <c r="M634" s="35">
        <f t="shared" si="140"/>
        <v>0.8247128656856243</v>
      </c>
      <c r="N634" s="35">
        <f t="shared" si="141"/>
        <v>0.80558879678228124</v>
      </c>
    </row>
    <row r="635" spans="1:14">
      <c r="A635" s="34">
        <f t="shared" si="128"/>
        <v>713.89001026466201</v>
      </c>
      <c r="B635" s="35">
        <f t="shared" si="129"/>
        <v>4483229.2644620771</v>
      </c>
      <c r="C635" s="36">
        <f t="shared" si="130"/>
        <v>0.9524136989900418</v>
      </c>
      <c r="D635" s="35">
        <f t="shared" si="131"/>
        <v>0.94839062700403076</v>
      </c>
      <c r="E635" s="35">
        <f t="shared" si="132"/>
        <v>0.94179733035387192</v>
      </c>
      <c r="F635" s="35">
        <f t="shared" si="133"/>
        <v>0.93279353335541193</v>
      </c>
      <c r="G635" s="35">
        <f t="shared" si="134"/>
        <v>0.92158790508119326</v>
      </c>
      <c r="H635" s="35">
        <f t="shared" si="135"/>
        <v>0.90842539573219627</v>
      </c>
      <c r="I635" s="35">
        <f t="shared" si="136"/>
        <v>0.89357369275284027</v>
      </c>
      <c r="J635" s="35">
        <f t="shared" si="137"/>
        <v>0.87731010365776851</v>
      </c>
      <c r="K635" s="35">
        <f t="shared" si="138"/>
        <v>0.8599098955022193</v>
      </c>
      <c r="L635" s="35">
        <f t="shared" si="139"/>
        <v>0.84163675442246821</v>
      </c>
      <c r="M635" s="35">
        <f t="shared" si="140"/>
        <v>0.82273565789424941</v>
      </c>
      <c r="N635" s="35">
        <f t="shared" si="141"/>
        <v>0.80342813969357418</v>
      </c>
    </row>
    <row r="636" spans="1:14">
      <c r="A636" s="34">
        <f t="shared" ref="A636:A699" si="142">A635*10^0.001</f>
        <v>715.53569669975627</v>
      </c>
      <c r="B636" s="35">
        <f t="shared" si="129"/>
        <v>4493564.175274469</v>
      </c>
      <c r="C636" s="36">
        <f t="shared" si="130"/>
        <v>0.95211671151730348</v>
      </c>
      <c r="D636" s="35">
        <f t="shared" si="131"/>
        <v>0.94802874671031678</v>
      </c>
      <c r="E636" s="35">
        <f t="shared" si="132"/>
        <v>0.94133094332441447</v>
      </c>
      <c r="F636" s="35">
        <f t="shared" si="133"/>
        <v>0.93218810451303658</v>
      </c>
      <c r="G636" s="35">
        <f t="shared" si="134"/>
        <v>0.92081529388861827</v>
      </c>
      <c r="H636" s="35">
        <f t="shared" si="135"/>
        <v>0.90746460154091779</v>
      </c>
      <c r="I636" s="35">
        <f t="shared" si="136"/>
        <v>0.89241103331329996</v>
      </c>
      <c r="J636" s="35">
        <f t="shared" si="137"/>
        <v>0.87593889844663353</v>
      </c>
      <c r="K636" s="35">
        <f t="shared" si="138"/>
        <v>0.85832976954427576</v>
      </c>
      <c r="L636" s="35">
        <f t="shared" si="139"/>
        <v>0.83985269574392063</v>
      </c>
      <c r="M636" s="35">
        <f t="shared" si="140"/>
        <v>0.82075695651321612</v>
      </c>
      <c r="N636" s="35">
        <f t="shared" si="141"/>
        <v>0.80126731547461438</v>
      </c>
    </row>
    <row r="637" spans="1:14">
      <c r="A637" s="34">
        <f t="shared" si="142"/>
        <v>717.18517683388495</v>
      </c>
      <c r="B637" s="35">
        <f t="shared" si="129"/>
        <v>4503922.9105167976</v>
      </c>
      <c r="C637" s="36">
        <f t="shared" si="130"/>
        <v>0.95182096770860825</v>
      </c>
      <c r="D637" s="35">
        <f t="shared" si="131"/>
        <v>0.94766760625543989</v>
      </c>
      <c r="E637" s="35">
        <f t="shared" si="132"/>
        <v>0.9408645439194715</v>
      </c>
      <c r="F637" s="35">
        <f t="shared" si="133"/>
        <v>0.93158177816856913</v>
      </c>
      <c r="G637" s="35">
        <f t="shared" si="134"/>
        <v>0.92004090123880788</v>
      </c>
      <c r="H637" s="35">
        <f t="shared" si="135"/>
        <v>0.90650127607536468</v>
      </c>
      <c r="I637" s="35">
        <f t="shared" si="136"/>
        <v>0.89124534177736425</v>
      </c>
      <c r="J637" s="35">
        <f t="shared" si="137"/>
        <v>0.8745644943798907</v>
      </c>
      <c r="K637" s="35">
        <f t="shared" si="138"/>
        <v>0.85674666188807791</v>
      </c>
      <c r="L637" s="35">
        <f t="shared" si="139"/>
        <v>0.83806627138469481</v>
      </c>
      <c r="M637" s="35">
        <f t="shared" si="140"/>
        <v>0.81877688893351475</v>
      </c>
      <c r="N637" s="35">
        <f t="shared" si="141"/>
        <v>0.79910646930195761</v>
      </c>
    </row>
    <row r="638" spans="1:14">
      <c r="A638" s="34">
        <f t="shared" si="142"/>
        <v>718.8384594124276</v>
      </c>
      <c r="B638" s="35">
        <f t="shared" si="129"/>
        <v>4514305.5251100454</v>
      </c>
      <c r="C638" s="36">
        <f t="shared" si="130"/>
        <v>0.9515264592485404</v>
      </c>
      <c r="D638" s="35">
        <f t="shared" si="131"/>
        <v>0.94730719715294653</v>
      </c>
      <c r="E638" s="35">
        <f t="shared" si="132"/>
        <v>0.9403981247373604</v>
      </c>
      <c r="F638" s="35">
        <f t="shared" si="133"/>
        <v>0.93097455082219438</v>
      </c>
      <c r="G638" s="35">
        <f t="shared" si="134"/>
        <v>0.91926473173447809</v>
      </c>
      <c r="H638" s="35">
        <f t="shared" si="135"/>
        <v>0.90553543699246941</v>
      </c>
      <c r="I638" s="35">
        <f t="shared" si="136"/>
        <v>0.89007665366915489</v>
      </c>
      <c r="J638" s="35">
        <f t="shared" si="137"/>
        <v>0.8731869486207916</v>
      </c>
      <c r="K638" s="35">
        <f t="shared" si="138"/>
        <v>0.85516065336097757</v>
      </c>
      <c r="L638" s="35">
        <f t="shared" si="139"/>
        <v>0.83627758572687272</v>
      </c>
      <c r="M638" s="35">
        <f t="shared" si="140"/>
        <v>0.81679558080406933</v>
      </c>
      <c r="N638" s="35">
        <f t="shared" si="141"/>
        <v>0.79694574387147732</v>
      </c>
    </row>
    <row r="639" spans="1:14">
      <c r="A639" s="34">
        <f t="shared" si="142"/>
        <v>720.49555320092384</v>
      </c>
      <c r="B639" s="35">
        <f t="shared" si="129"/>
        <v>4524712.074101802</v>
      </c>
      <c r="C639" s="36">
        <f t="shared" si="130"/>
        <v>0.95123317786942463</v>
      </c>
      <c r="D639" s="35">
        <f t="shared" si="131"/>
        <v>0.94694751095072172</v>
      </c>
      <c r="E639" s="35">
        <f t="shared" si="132"/>
        <v>0.93993167839943614</v>
      </c>
      <c r="F639" s="35">
        <f t="shared" si="133"/>
        <v>0.93036641899327066</v>
      </c>
      <c r="G639" s="35">
        <f t="shared" si="134"/>
        <v>0.91848678999310451</v>
      </c>
      <c r="H639" s="35">
        <f t="shared" si="135"/>
        <v>0.90456710193401635</v>
      </c>
      <c r="I639" s="35">
        <f t="shared" si="136"/>
        <v>0.8889050044044563</v>
      </c>
      <c r="J639" s="35">
        <f t="shared" si="137"/>
        <v>0.87180631802722941</v>
      </c>
      <c r="K639" s="35">
        <f t="shared" si="138"/>
        <v>0.85357182415267463</v>
      </c>
      <c r="L639" s="35">
        <f t="shared" si="139"/>
        <v>0.83448674203429718</v>
      </c>
      <c r="M639" s="35">
        <f t="shared" si="140"/>
        <v>0.81481315603617888</v>
      </c>
      <c r="N639" s="35">
        <f t="shared" si="141"/>
        <v>0.79478527941380939</v>
      </c>
    </row>
    <row r="640" spans="1:14">
      <c r="A640" s="34">
        <f t="shared" si="142"/>
        <v>722.15646698512001</v>
      </c>
      <c r="B640" s="35">
        <f t="shared" si="129"/>
        <v>4535142.6126665538</v>
      </c>
      <c r="C640" s="36">
        <f t="shared" si="130"/>
        <v>0.95094111535092662</v>
      </c>
      <c r="D640" s="35">
        <f t="shared" si="131"/>
        <v>0.94658853923071395</v>
      </c>
      <c r="E640" s="35">
        <f t="shared" si="132"/>
        <v>0.93946519755005686</v>
      </c>
      <c r="F640" s="35">
        <f t="shared" si="133"/>
        <v>0.92975737922054835</v>
      </c>
      <c r="G640" s="35">
        <f t="shared" si="134"/>
        <v>0.91770708064712803</v>
      </c>
      <c r="H640" s="35">
        <f t="shared" si="135"/>
        <v>0.90359628852628149</v>
      </c>
      <c r="I640" s="35">
        <f t="shared" si="136"/>
        <v>0.88773042928919899</v>
      </c>
      <c r="J640" s="35">
        <f t="shared" si="137"/>
        <v>0.87042265914895589</v>
      </c>
      <c r="K640" s="35">
        <f t="shared" si="138"/>
        <v>0.85198025381211528</v>
      </c>
      <c r="L640" s="35">
        <f t="shared" si="139"/>
        <v>0.83269384245154798</v>
      </c>
      <c r="M640" s="35">
        <f t="shared" si="140"/>
        <v>0.81282973680849324</v>
      </c>
      <c r="N640" s="35">
        <f t="shared" si="141"/>
        <v>0.79262521371044059</v>
      </c>
    </row>
    <row r="641" spans="1:14">
      <c r="A641" s="34">
        <f t="shared" si="142"/>
        <v>723.82120957101552</v>
      </c>
      <c r="B641" s="35">
        <f t="shared" si="129"/>
        <v>4545597.1961059775</v>
      </c>
      <c r="C641" s="36">
        <f t="shared" si="130"/>
        <v>0.95065026351966064</v>
      </c>
      <c r="D641" s="35">
        <f t="shared" si="131"/>
        <v>0.94623027360866141</v>
      </c>
      <c r="E641" s="35">
        <f t="shared" si="132"/>
        <v>0.93899867485654531</v>
      </c>
      <c r="F641" s="35">
        <f t="shared" si="133"/>
        <v>0.9291474280623816</v>
      </c>
      <c r="G641" s="35">
        <f t="shared" si="134"/>
        <v>0.91692560834415593</v>
      </c>
      <c r="H641" s="35">
        <f t="shared" si="135"/>
        <v>0.90262301437967063</v>
      </c>
      <c r="I641" s="35">
        <f t="shared" si="136"/>
        <v>0.88655296351796786</v>
      </c>
      <c r="J641" s="35">
        <f t="shared" si="137"/>
        <v>0.86903602822489101</v>
      </c>
      <c r="K641" s="35">
        <f t="shared" si="138"/>
        <v>0.85038602124459228</v>
      </c>
      <c r="L641" s="35">
        <f t="shared" si="139"/>
        <v>0.83089898800327866</v>
      </c>
      <c r="M641" s="35">
        <f t="shared" si="140"/>
        <v>0.81084544357249966</v>
      </c>
      <c r="N641" s="35">
        <f t="shared" si="141"/>
        <v>0.79046568211040669</v>
      </c>
    </row>
    <row r="642" spans="1:14">
      <c r="A642" s="34">
        <f t="shared" si="142"/>
        <v>725.48978978490993</v>
      </c>
      <c r="B642" s="35">
        <f t="shared" si="129"/>
        <v>4556075.8798492346</v>
      </c>
      <c r="C642" s="36">
        <f t="shared" si="130"/>
        <v>0.95036061424879903</v>
      </c>
      <c r="D642" s="35">
        <f t="shared" si="131"/>
        <v>0.94587270573382021</v>
      </c>
      <c r="E642" s="35">
        <f t="shared" si="132"/>
        <v>0.93853210300915801</v>
      </c>
      <c r="F642" s="35">
        <f t="shared" si="133"/>
        <v>0.92853656209694435</v>
      </c>
      <c r="G642" s="35">
        <f t="shared" si="134"/>
        <v>0.91614237774716079</v>
      </c>
      <c r="H642" s="35">
        <f t="shared" si="135"/>
        <v>0.90164729708836133</v>
      </c>
      <c r="I642" s="35">
        <f t="shared" si="136"/>
        <v>0.8853726421725413</v>
      </c>
      <c r="J642" s="35">
        <f t="shared" si="137"/>
        <v>0.86764648118052401</v>
      </c>
      <c r="K642" s="35">
        <f t="shared" si="138"/>
        <v>0.84878920470905228</v>
      </c>
      <c r="L642" s="35">
        <f t="shared" si="139"/>
        <v>0.82910227859389973</v>
      </c>
      <c r="M642" s="35">
        <f t="shared" si="140"/>
        <v>0.80886039505850627</v>
      </c>
      <c r="N642" s="35">
        <f t="shared" si="141"/>
        <v>0.78830681754757159</v>
      </c>
    </row>
    <row r="643" spans="1:14">
      <c r="A643" s="34">
        <f t="shared" si="142"/>
        <v>727.16221647344946</v>
      </c>
      <c r="B643" s="35">
        <f t="shared" ref="B643:B706" si="143">2000*3.14*A643</f>
        <v>4566578.7194532622</v>
      </c>
      <c r="C643" s="36">
        <f t="shared" ref="C643:C706" si="144">(B643/wo)^2*SQRT(Ma*(Ma-1))/SQRT((1-B643^2/wp^2)^2+(B643/wo)^2*(1-B643^2/wo^2)^2*(IF(answer,Ma,Ma-1)*0.1)^2)/IF(answer,1,MC)</f>
        <v>0.95007215945768153</v>
      </c>
      <c r="D643" s="35">
        <f t="shared" ref="D643:D706" si="145">(B643/wo)^2*SQRT(Ma*(Ma-1))/SQRT((1-B643^2/wp^2)^2+(B643/wo)^2*(1-B643^2/wo^2)^2*(IF(answer,Ma,Ma-1)*0.2)^2)/IF(answer,1,MC)</f>
        <v>0.94551582728869454</v>
      </c>
      <c r="E643" s="35">
        <f t="shared" ref="E643:E706" si="146">(B643/wo)^2*SQRT(Ma*(Ma-1))/SQRT((1-B643^2/wp^2)^2+(B643/wo)^2*(1-B643^2/wo^2)^2*(IF(answer,Ma,Ma-1)*0.3)^2)/IF(answer,1,MC)</f>
        <v>0.93806547472104673</v>
      </c>
      <c r="F643" s="35">
        <f t="shared" ref="F643:F706" si="147">(B643/wo)^2*SQRT(Ma*(Ma-1))/SQRT((1-B643^2/wp^2)^2+(B643/wo)^2*(1-B643^2/wo^2)^2*(IF(answer,Ma,Ma-1)*0.4)^2)/IF(answer,1,MC)</f>
        <v>0.92792477792243777</v>
      </c>
      <c r="G643" s="35">
        <f t="shared" ref="G643:G706" si="148">(B643/wo)^2*SQRT(Ma*(Ma-1))/SQRT((1-B643^2/wp^2)^2+(B643/wo)^2*(1-B643^2/wo^2)^2*(IF(answer,Ma,Ma-1)*0.5)^2)/IF(answer,1,MC)</f>
        <v>0.91535739353467316</v>
      </c>
      <c r="H643" s="35">
        <f t="shared" ref="H643:H706" si="149">(B643/wo)^2*SQRT(Ma*(Ma-1))/SQRT((1-B643^2/wp^2)^2+(B643/wo)^2*(1-B643^2/wo^2)^2*(IF(answer,Ma,Ma-1)*0.6)^2)/IF(answer,1,MC)</f>
        <v>0.90066915422994198</v>
      </c>
      <c r="I643" s="35">
        <f t="shared" ref="I643:I706" si="150">(B643/wo)^2*SQRT(Ma*(Ma-1))/SQRT((1-B643^2/wp^2)^2+(B643/wo)^2*(1-B643^2/wo^2)^2*(IF(answer,Ma,Ma-1)*0.7)^2)/IF(answer,1,MC)</f>
        <v>0.88418950022045262</v>
      </c>
      <c r="J643" s="35">
        <f t="shared" ref="J643:J706" si="151">(B643/wo)^2*SQRT(Ma*(Ma-1))/SQRT((1-B643^2/wp^2)^2+(B643/wo)^2*(1-B643^2/wo^2)^2*(IF(answer,Ma,Ma-1)*0.8)^2)/IF(answer,1,MC)</f>
        <v>0.86625407362540463</v>
      </c>
      <c r="K643" s="35">
        <f t="shared" ref="K643:K706" si="152">(B643/wo)^2*SQRT(Ma*(Ma-1))/SQRT((1-B643^2/wp^2)^2+(B643/wo)^2*(1-B643^2/wo^2)^2*(IF(answer,Ma,Ma-1)*0.9)^2)/IF(answer,1,MC)</f>
        <v>0.8471898818156004</v>
      </c>
      <c r="L643" s="35">
        <f t="shared" ref="L643:L706" si="153">(B643/wo)^2*SQRT(Ma*(Ma-1))/SQRT((1-B643^2/wp^2)^2+(B643/wo)^2*(1-B643^2/wo^2)^2*(IF(answer,Ma,Ma-1)*1)^2)/IF(answer,1,MC)</f>
        <v>0.82730381300760691</v>
      </c>
      <c r="M643" s="35">
        <f t="shared" ref="M643:M706" si="154">(B643/wo)^2*SQRT(Ma*(Ma-1))/SQRT((1-B643^2/wp^2)^2+(B643/wo)^2*(1-B643^2/wo^2)^2*(IF(answer,Ma,Ma-1)*1.1)^2)/IF(answer,1,MC)</f>
        <v>0.80687470828210328</v>
      </c>
      <c r="N643" s="35">
        <f t="shared" ref="N643:N706" si="155">(B643/wo)^2*SQRT(Ma*(Ma-1))/SQRT((1-B643^2/wp^2)^2+(B643/wo)^2*(1-B643^2/wo^2)^2*(IF(answer,Ma,Ma-1)*1.2)^2)/IF(answer,1,MC)</f>
        <v>0.78614875055845967</v>
      </c>
    </row>
    <row r="644" spans="1:14">
      <c r="A644" s="34">
        <f t="shared" si="142"/>
        <v>728.83849850367392</v>
      </c>
      <c r="B644" s="35">
        <f t="shared" si="143"/>
        <v>4577105.7706030719</v>
      </c>
      <c r="C644" s="36">
        <f t="shared" si="144"/>
        <v>0.94978489111143671</v>
      </c>
      <c r="D644" s="35">
        <f t="shared" si="145"/>
        <v>0.94515962998877057</v>
      </c>
      <c r="E644" s="35">
        <f t="shared" si="146"/>
        <v>0.93759878272823061</v>
      </c>
      <c r="F644" s="35">
        <f t="shared" si="147"/>
        <v>0.92731207215730427</v>
      </c>
      <c r="G644" s="35">
        <f t="shared" si="148"/>
        <v>0.91457066040097568</v>
      </c>
      <c r="H644" s="35">
        <f t="shared" si="149"/>
        <v>0.8996886033650594</v>
      </c>
      <c r="I644" s="35">
        <f t="shared" si="150"/>
        <v>0.88300357251358541</v>
      </c>
      <c r="J644" s="35">
        <f t="shared" si="151"/>
        <v>0.86485886085072794</v>
      </c>
      <c r="K644" s="35">
        <f t="shared" si="152"/>
        <v>0.84558812952320428</v>
      </c>
      <c r="L644" s="35">
        <f t="shared" si="153"/>
        <v>0.82550368890874259</v>
      </c>
      <c r="M644" s="35">
        <f t="shared" si="154"/>
        <v>0.8048884985510889</v>
      </c>
      <c r="N644" s="35">
        <f t="shared" si="155"/>
        <v>0.78399160930061274</v>
      </c>
    </row>
    <row r="645" spans="1:14">
      <c r="A645" s="34">
        <f t="shared" si="142"/>
        <v>730.51864476306378</v>
      </c>
      <c r="B645" s="35">
        <f t="shared" si="143"/>
        <v>4587657.0891120406</v>
      </c>
      <c r="C645" s="36">
        <f t="shared" si="144"/>
        <v>0.9494988012205966</v>
      </c>
      <c r="D645" s="35">
        <f t="shared" si="145"/>
        <v>0.94480410558225181</v>
      </c>
      <c r="E645" s="35">
        <f t="shared" si="146"/>
        <v>0.93713201978955962</v>
      </c>
      <c r="F645" s="35">
        <f t="shared" si="147"/>
        <v>0.92669844144043256</v>
      </c>
      <c r="G645" s="35">
        <f t="shared" si="148"/>
        <v>0.91378218305628711</v>
      </c>
      <c r="H645" s="35">
        <f t="shared" si="149"/>
        <v>0.89870566203705837</v>
      </c>
      <c r="I645" s="35">
        <f t="shared" si="150"/>
        <v>0.88181489378678868</v>
      </c>
      <c r="J645" s="35">
        <f t="shared" si="151"/>
        <v>0.86346089782700397</v>
      </c>
      <c r="K645" s="35">
        <f t="shared" si="152"/>
        <v>0.84398402413758844</v>
      </c>
      <c r="L645" s="35">
        <f t="shared" si="153"/>
        <v>0.82370200284248074</v>
      </c>
      <c r="M645" s="35">
        <f t="shared" si="154"/>
        <v>0.80290187947283687</v>
      </c>
      <c r="N645" s="35">
        <f t="shared" si="155"/>
        <v>0.7818355195714416</v>
      </c>
    </row>
    <row r="646" spans="1:14">
      <c r="A646" s="34">
        <f t="shared" si="142"/>
        <v>732.20266415958724</v>
      </c>
      <c r="B646" s="35">
        <f t="shared" si="143"/>
        <v>4598232.7309222082</v>
      </c>
      <c r="C646" s="36">
        <f t="shared" si="144"/>
        <v>0.94921388184072297</v>
      </c>
      <c r="D646" s="35">
        <f t="shared" si="145"/>
        <v>0.94444924584979661</v>
      </c>
      <c r="E646" s="35">
        <f t="shared" si="146"/>
        <v>0.93666517868668708</v>
      </c>
      <c r="F646" s="35">
        <f t="shared" si="147"/>
        <v>0.9260838824313683</v>
      </c>
      <c r="G646" s="35">
        <f t="shared" si="148"/>
        <v>0.91299196622694967</v>
      </c>
      <c r="H646" s="35">
        <f t="shared" si="149"/>
        <v>0.89772034777163268</v>
      </c>
      <c r="I646" s="35">
        <f t="shared" si="150"/>
        <v>0.88062349865652489</v>
      </c>
      <c r="J646" s="35">
        <f t="shared" si="151"/>
        <v>0.86206023920181818</v>
      </c>
      <c r="K646" s="35">
        <f t="shared" si="152"/>
        <v>0.84237764130932258</v>
      </c>
      <c r="L646" s="35">
        <f t="shared" si="153"/>
        <v>0.82189885023583176</v>
      </c>
      <c r="M646" s="35">
        <f t="shared" si="154"/>
        <v>0.80091496296209819</v>
      </c>
      <c r="N646" s="35">
        <f t="shared" si="155"/>
        <v>0.77968060482754975</v>
      </c>
    </row>
    <row r="647" spans="1:14">
      <c r="A647" s="34">
        <f t="shared" si="142"/>
        <v>733.89056562174744</v>
      </c>
      <c r="B647" s="35">
        <f t="shared" si="143"/>
        <v>4608832.7521045739</v>
      </c>
      <c r="C647" s="36">
        <f t="shared" si="144"/>
        <v>0.948930125072033</v>
      </c>
      <c r="D647" s="35">
        <f t="shared" si="145"/>
        <v>0.94409504260425814</v>
      </c>
      <c r="E647" s="35">
        <f t="shared" si="146"/>
        <v>0.93619825222403807</v>
      </c>
      <c r="F647" s="35">
        <f t="shared" si="147"/>
        <v>0.92546839181051832</v>
      </c>
      <c r="G647" s="35">
        <f t="shared" si="148"/>
        <v>0.91220001465560763</v>
      </c>
      <c r="H647" s="35">
        <f t="shared" si="149"/>
        <v>0.89673267807646917</v>
      </c>
      <c r="I647" s="35">
        <f t="shared" si="150"/>
        <v>0.87942942161954296</v>
      </c>
      <c r="J647" s="35">
        <f t="shared" si="151"/>
        <v>0.86065693929767972</v>
      </c>
      <c r="K647" s="35">
        <f t="shared" si="152"/>
        <v>0.8407690560320944</v>
      </c>
      <c r="L647" s="35">
        <f t="shared" si="153"/>
        <v>0.82009432539895377</v>
      </c>
      <c r="M647" s="35">
        <f t="shared" si="154"/>
        <v>0.7989278592492115</v>
      </c>
      <c r="N647" s="35">
        <f t="shared" si="155"/>
        <v>0.77752698620449812</v>
      </c>
    </row>
    <row r="648" spans="1:14">
      <c r="A648" s="34">
        <f t="shared" si="142"/>
        <v>735.58235809863004</v>
      </c>
      <c r="B648" s="35">
        <f t="shared" si="143"/>
        <v>4619457.2088593971</v>
      </c>
      <c r="C648" s="36">
        <f t="shared" si="144"/>
        <v>0.94864752305902855</v>
      </c>
      <c r="D648" s="35">
        <f t="shared" si="145"/>
        <v>0.94374148769042787</v>
      </c>
      <c r="E648" s="35">
        <f t="shared" si="146"/>
        <v>0.93573123322877894</v>
      </c>
      <c r="F648" s="35">
        <f t="shared" si="147"/>
        <v>0.92485196627935518</v>
      </c>
      <c r="G648" s="35">
        <f t="shared" si="148"/>
        <v>0.9114063331013853</v>
      </c>
      <c r="H648" s="35">
        <f t="shared" si="149"/>
        <v>0.89574267044089706</v>
      </c>
      <c r="I648" s="35">
        <f t="shared" si="150"/>
        <v>0.87823269705157492</v>
      </c>
      <c r="J648" s="35">
        <f t="shared" si="151"/>
        <v>0.85925105210995489</v>
      </c>
      <c r="K648" s="35">
        <f t="shared" si="152"/>
        <v>0.83915834264116584</v>
      </c>
      <c r="L648" s="35">
        <f t="shared" si="153"/>
        <v>0.81828852152676601</v>
      </c>
      <c r="M648" s="35">
        <f t="shared" si="154"/>
        <v>0.79694067688871273</v>
      </c>
      <c r="N648" s="35">
        <f t="shared" si="155"/>
        <v>0.77537478253698588</v>
      </c>
    </row>
    <row r="649" spans="1:14">
      <c r="A649" s="34">
        <f t="shared" si="142"/>
        <v>737.2780505599502</v>
      </c>
      <c r="B649" s="35">
        <f t="shared" si="143"/>
        <v>4630106.1575164869</v>
      </c>
      <c r="C649" s="36">
        <f t="shared" si="144"/>
        <v>0.94836606799012835</v>
      </c>
      <c r="D649" s="35">
        <f t="shared" si="145"/>
        <v>0.94338857298477763</v>
      </c>
      <c r="E649" s="35">
        <f t="shared" si="146"/>
        <v>0.93526411455079084</v>
      </c>
      <c r="F649" s="35">
        <f t="shared" si="147"/>
        <v>0.9242346025606204</v>
      </c>
      <c r="G649" s="35">
        <f t="shared" si="148"/>
        <v>0.91061092634005969</v>
      </c>
      <c r="H649" s="35">
        <f t="shared" si="149"/>
        <v>0.89475034233553941</v>
      </c>
      <c r="I649" s="35">
        <f t="shared" si="150"/>
        <v>0.87703335920606496</v>
      </c>
      <c r="J649" s="35">
        <f t="shared" si="151"/>
        <v>0.85784263130488569</v>
      </c>
      <c r="K649" s="35">
        <f t="shared" si="152"/>
        <v>0.83754557481201153</v>
      </c>
      <c r="L649" s="35">
        <f t="shared" si="153"/>
        <v>0.8164815307008535</v>
      </c>
      <c r="M649" s="35">
        <f t="shared" si="154"/>
        <v>0.79495352276832654</v>
      </c>
      <c r="N649" s="35">
        <f t="shared" si="155"/>
        <v>0.77322411037942629</v>
      </c>
    </row>
    <row r="650" spans="1:14">
      <c r="A650" s="34">
        <f t="shared" si="142"/>
        <v>738.97765199610058</v>
      </c>
      <c r="B650" s="35">
        <f t="shared" si="143"/>
        <v>4640779.6545355115</v>
      </c>
      <c r="C650" s="36">
        <f t="shared" si="144"/>
        <v>0.94808575209730583</v>
      </c>
      <c r="D650" s="35">
        <f t="shared" si="145"/>
        <v>0.94303629039520953</v>
      </c>
      <c r="E650" s="35">
        <f t="shared" si="146"/>
        <v>0.93479688906264058</v>
      </c>
      <c r="F650" s="35">
        <f t="shared" si="147"/>
        <v>0.92361629739852713</v>
      </c>
      <c r="G650" s="35">
        <f t="shared" si="148"/>
        <v>0.90981379916423244</v>
      </c>
      <c r="H650" s="35">
        <f t="shared" si="149"/>
        <v>0.89375571121196251</v>
      </c>
      <c r="I650" s="35">
        <f t="shared" si="150"/>
        <v>0.87583144221291864</v>
      </c>
      <c r="J650" s="35">
        <f t="shared" si="151"/>
        <v>0.8564317302176947</v>
      </c>
      <c r="K650" s="35">
        <f t="shared" si="152"/>
        <v>0.83593082555913312</v>
      </c>
      <c r="L650" s="35">
        <f t="shared" si="153"/>
        <v>0.81467344389165786</v>
      </c>
      <c r="M650" s="35">
        <f t="shared" si="154"/>
        <v>0.79296650211832176</v>
      </c>
      <c r="N650" s="35">
        <f t="shared" si="155"/>
        <v>0.77107508402688618</v>
      </c>
    </row>
    <row r="651" spans="1:14">
      <c r="A651" s="34">
        <f t="shared" si="142"/>
        <v>740.6811714181988</v>
      </c>
      <c r="B651" s="35">
        <f t="shared" si="143"/>
        <v>4651477.7565062884</v>
      </c>
      <c r="C651" s="36">
        <f t="shared" si="144"/>
        <v>0.94780656765572868</v>
      </c>
      <c r="D651" s="35">
        <f t="shared" si="145"/>
        <v>0.9426846318608032</v>
      </c>
      <c r="E651" s="35">
        <f t="shared" si="146"/>
        <v>0.9343295496595565</v>
      </c>
      <c r="F651" s="35">
        <f t="shared" si="147"/>
        <v>0.92299704755896061</v>
      </c>
      <c r="G651" s="35">
        <f t="shared" si="148"/>
        <v>0.90901495638349628</v>
      </c>
      <c r="H651" s="35">
        <f t="shared" si="149"/>
        <v>0.89275879450233286</v>
      </c>
      <c r="I651" s="35">
        <f t="shared" si="150"/>
        <v>0.87462698007728645</v>
      </c>
      <c r="J651" s="35">
        <f t="shared" si="151"/>
        <v>0.85501840185077438</v>
      </c>
      <c r="K651" s="35">
        <f t="shared" si="152"/>
        <v>0.83431416723504859</v>
      </c>
      <c r="L651" s="35">
        <f t="shared" si="153"/>
        <v>0.81286435096094567</v>
      </c>
      <c r="M651" s="35">
        <f t="shared" si="154"/>
        <v>0.79097971852122329</v>
      </c>
      <c r="N651" s="35">
        <f t="shared" si="155"/>
        <v>0.76892781553637213</v>
      </c>
    </row>
    <row r="652" spans="1:14">
      <c r="A652" s="34">
        <f t="shared" si="142"/>
        <v>742.38861785813538</v>
      </c>
      <c r="B652" s="35">
        <f t="shared" si="143"/>
        <v>4662200.5201490903</v>
      </c>
      <c r="C652" s="36">
        <f t="shared" si="144"/>
        <v>0.94752850698339874</v>
      </c>
      <c r="D652" s="35">
        <f t="shared" si="145"/>
        <v>0.94233358935156641</v>
      </c>
      <c r="E652" s="35">
        <f t="shared" si="146"/>
        <v>0.93386208925939918</v>
      </c>
      <c r="F652" s="35">
        <f t="shared" si="147"/>
        <v>0.92237684982967605</v>
      </c>
      <c r="G652" s="35">
        <f t="shared" si="148"/>
        <v>0.90821440282459553</v>
      </c>
      <c r="H652" s="35">
        <f t="shared" si="149"/>
        <v>0.89175960961906575</v>
      </c>
      <c r="I652" s="35">
        <f t="shared" si="150"/>
        <v>0.87342000667836195</v>
      </c>
      <c r="J652" s="35">
        <f t="shared" si="151"/>
        <v>0.85360269887195317</v>
      </c>
      <c r="K652" s="35">
        <f t="shared" si="152"/>
        <v>0.83269567152944768</v>
      </c>
      <c r="L652" s="35">
        <f t="shared" si="153"/>
        <v>0.81105434066454007</v>
      </c>
      <c r="M652" s="35">
        <f t="shared" si="154"/>
        <v>0.78899327392185048</v>
      </c>
      <c r="N652" s="35">
        <f t="shared" si="155"/>
        <v>0.76678241474843045</v>
      </c>
    </row>
    <row r="653" spans="1:14">
      <c r="A653" s="34">
        <f t="shared" si="142"/>
        <v>744.10000036862118</v>
      </c>
      <c r="B653" s="35">
        <f t="shared" si="143"/>
        <v>4672948.002314941</v>
      </c>
      <c r="C653" s="36">
        <f t="shared" si="144"/>
        <v>0.94725156244080244</v>
      </c>
      <c r="D653" s="35">
        <f t="shared" si="145"/>
        <v>0.94198315486819095</v>
      </c>
      <c r="E653" s="35">
        <f t="shared" si="146"/>
        <v>0.93339450080264075</v>
      </c>
      <c r="F653" s="35">
        <f t="shared" si="147"/>
        <v>0.9217557010204992</v>
      </c>
      <c r="G653" s="35">
        <f t="shared" si="148"/>
        <v>0.90741214333159137</v>
      </c>
      <c r="H653" s="35">
        <f t="shared" si="149"/>
        <v>0.8907581739544872</v>
      </c>
      <c r="I653" s="35">
        <f t="shared" si="150"/>
        <v>0.87221055576821982</v>
      </c>
      <c r="J653" s="35">
        <f t="shared" si="151"/>
        <v>0.85218467361285266</v>
      </c>
      <c r="K653" s="35">
        <f t="shared" si="152"/>
        <v>0.83107540946852343</v>
      </c>
      <c r="L653" s="35">
        <f t="shared" si="153"/>
        <v>0.80924350065532213</v>
      </c>
      <c r="M653" s="35">
        <f t="shared" si="154"/>
        <v>0.78700726863768944</v>
      </c>
      <c r="N653" s="35">
        <f t="shared" si="155"/>
        <v>0.76463898930905305</v>
      </c>
    </row>
    <row r="654" spans="1:14">
      <c r="A654" s="34">
        <f t="shared" si="142"/>
        <v>745.81532802323602</v>
      </c>
      <c r="B654" s="35">
        <f t="shared" si="143"/>
        <v>4683720.2599859219</v>
      </c>
      <c r="C654" s="36">
        <f t="shared" si="144"/>
        <v>0.94697572643055383</v>
      </c>
      <c r="D654" s="35">
        <f t="shared" si="145"/>
        <v>0.94163332044180514</v>
      </c>
      <c r="E654" s="35">
        <f t="shared" si="146"/>
        <v>0.93292677725233675</v>
      </c>
      <c r="F654" s="35">
        <f t="shared" si="147"/>
        <v>0.92113359796352012</v>
      </c>
      <c r="G654" s="35">
        <f t="shared" si="148"/>
        <v>0.90660818276601285</v>
      </c>
      <c r="H654" s="35">
        <f t="shared" si="149"/>
        <v>0.88975450488048646</v>
      </c>
      <c r="I654" s="35">
        <f t="shared" si="150"/>
        <v>0.87099866097066692</v>
      </c>
      <c r="J654" s="35">
        <f t="shared" si="151"/>
        <v>0.85076437806731486</v>
      </c>
      <c r="K654" s="35">
        <f t="shared" si="152"/>
        <v>0.82945345141445648</v>
      </c>
      <c r="L654" s="35">
        <f t="shared" si="153"/>
        <v>0.80743191748647647</v>
      </c>
      <c r="M654" s="35">
        <f t="shared" si="154"/>
        <v>0.7850218013695609</v>
      </c>
      <c r="N654" s="35">
        <f t="shared" si="155"/>
        <v>0.76249764469184866</v>
      </c>
    </row>
    <row r="655" spans="1:14">
      <c r="A655" s="34">
        <f t="shared" si="142"/>
        <v>747.53460991647637</v>
      </c>
      <c r="B655" s="35">
        <f t="shared" si="143"/>
        <v>4694517.3502754718</v>
      </c>
      <c r="C655" s="36">
        <f t="shared" si="144"/>
        <v>0.94670099139705099</v>
      </c>
      <c r="D655" s="35">
        <f t="shared" si="145"/>
        <v>0.94128407813373371</v>
      </c>
      <c r="E655" s="35">
        <f t="shared" si="146"/>
        <v>0.93245891159410643</v>
      </c>
      <c r="F655" s="35">
        <f t="shared" si="147"/>
        <v>0.92051053751328926</v>
      </c>
      <c r="G655" s="35">
        <f t="shared" si="148"/>
        <v>0.90580252600701261</v>
      </c>
      <c r="H655" s="35">
        <f t="shared" si="149"/>
        <v>0.88874861974817798</v>
      </c>
      <c r="I655" s="35">
        <f t="shared" si="150"/>
        <v>0.86978435578012769</v>
      </c>
      <c r="J655" s="35">
        <f t="shared" si="151"/>
        <v>0.84934186388991872</v>
      </c>
      <c r="K655" s="35">
        <f t="shared" si="152"/>
        <v>0.82782986706506845</v>
      </c>
      <c r="L655" s="35">
        <f t="shared" si="153"/>
        <v>0.80561967661498779</v>
      </c>
      <c r="M655" s="35">
        <f t="shared" si="154"/>
        <v>0.78303696921258781</v>
      </c>
      <c r="N655" s="35">
        <f t="shared" si="155"/>
        <v>0.76035848422047259</v>
      </c>
    </row>
    <row r="656" spans="1:14">
      <c r="A656" s="34">
        <f t="shared" si="142"/>
        <v>749.2578551638037</v>
      </c>
      <c r="B656" s="35">
        <f t="shared" si="143"/>
        <v>4705339.3304286869</v>
      </c>
      <c r="C656" s="36">
        <f t="shared" si="144"/>
        <v>0.94642734982613064</v>
      </c>
      <c r="D656" s="35">
        <f t="shared" si="145"/>
        <v>0.94093542003525776</v>
      </c>
      <c r="E656" s="35">
        <f t="shared" si="146"/>
        <v>0.93199089683611058</v>
      </c>
      <c r="F656" s="35">
        <f t="shared" si="147"/>
        <v>0.91988651654701381</v>
      </c>
      <c r="G656" s="35">
        <f t="shared" si="148"/>
        <v>0.90499517795151752</v>
      </c>
      <c r="H656" s="35">
        <f t="shared" si="149"/>
        <v>0.88774053588756086</v>
      </c>
      <c r="I656" s="35">
        <f t="shared" si="150"/>
        <v>0.86856767356055287</v>
      </c>
      <c r="J656" s="35">
        <f t="shared" si="151"/>
        <v>0.84791718239456981</v>
      </c>
      <c r="K656" s="35">
        <f t="shared" si="152"/>
        <v>0.82620472545362955</v>
      </c>
      <c r="L656" s="35">
        <f t="shared" si="153"/>
        <v>0.80380686240537624</v>
      </c>
      <c r="M656" s="35">
        <f t="shared" si="154"/>
        <v>0.7810528676674432</v>
      </c>
      <c r="N656" s="35">
        <f t="shared" si="155"/>
        <v>0.75822160909128955</v>
      </c>
    </row>
    <row r="657" spans="1:14">
      <c r="A657" s="34">
        <f t="shared" si="142"/>
        <v>750.98507290169266</v>
      </c>
      <c r="B657" s="35">
        <f t="shared" si="143"/>
        <v>4716186.25782263</v>
      </c>
      <c r="C657" s="36">
        <f t="shared" si="144"/>
        <v>0.9461547942447226</v>
      </c>
      <c r="D657" s="35">
        <f t="shared" si="145"/>
        <v>0.94058733826737473</v>
      </c>
      <c r="E657" s="35">
        <f t="shared" si="146"/>
        <v>0.9315227260090273</v>
      </c>
      <c r="F657" s="35">
        <f t="shared" si="147"/>
        <v>0.91926153196474636</v>
      </c>
      <c r="G657" s="35">
        <f t="shared" si="148"/>
        <v>0.90418614351437177</v>
      </c>
      <c r="H657" s="35">
        <f t="shared" si="149"/>
        <v>0.88673027060717846</v>
      </c>
      <c r="I657" s="35">
        <f t="shared" si="150"/>
        <v>0.86734864754435004</v>
      </c>
      <c r="J657" s="35">
        <f t="shared" si="151"/>
        <v>0.84649038455316661</v>
      </c>
      <c r="K657" s="35">
        <f t="shared" si="152"/>
        <v>0.82457809494881817</v>
      </c>
      <c r="L657" s="35">
        <f t="shared" si="153"/>
        <v>0.80199355813365625</v>
      </c>
      <c r="M657" s="35">
        <f t="shared" si="154"/>
        <v>0.77906959065185621</v>
      </c>
      <c r="N657" s="35">
        <f t="shared" si="155"/>
        <v>0.75608711839624254</v>
      </c>
    </row>
    <row r="658" spans="1:14">
      <c r="A658" s="34">
        <f t="shared" si="142"/>
        <v>752.71627228767989</v>
      </c>
      <c r="B658" s="35">
        <f t="shared" si="143"/>
        <v>4727058.1899666293</v>
      </c>
      <c r="C658" s="36">
        <f t="shared" si="144"/>
        <v>0.94588331722051533</v>
      </c>
      <c r="D658" s="35">
        <f t="shared" si="145"/>
        <v>0.9402398249805648</v>
      </c>
      <c r="E658" s="35">
        <f t="shared" si="146"/>
        <v>0.9310543921660358</v>
      </c>
      <c r="F658" s="35">
        <f t="shared" si="147"/>
        <v>0.9186355806895794</v>
      </c>
      <c r="G658" s="35">
        <f t="shared" si="148"/>
        <v>0.90337542762848222</v>
      </c>
      <c r="H658" s="35">
        <f t="shared" si="149"/>
        <v>0.88571784119378572</v>
      </c>
      <c r="I658" s="35">
        <f t="shared" si="150"/>
        <v>0.86612731083134598</v>
      </c>
      <c r="J658" s="35">
        <f t="shared" si="151"/>
        <v>0.84506152099434995</v>
      </c>
      <c r="K658" s="35">
        <f t="shared" si="152"/>
        <v>0.82295004325483645</v>
      </c>
      <c r="L658" s="35">
        <f t="shared" si="153"/>
        <v>0.80017984599152814</v>
      </c>
      <c r="M658" s="35">
        <f t="shared" si="154"/>
        <v>0.77708723051238038</v>
      </c>
      <c r="N658" s="35">
        <f t="shared" si="155"/>
        <v>0.7539551091459219</v>
      </c>
    </row>
    <row r="659" spans="1:14">
      <c r="A659" s="34">
        <f t="shared" si="142"/>
        <v>754.45146250041205</v>
      </c>
      <c r="B659" s="35">
        <f t="shared" si="143"/>
        <v>4737955.1845025877</v>
      </c>
      <c r="C659" s="36">
        <f t="shared" si="144"/>
        <v>0.94561291136161696</v>
      </c>
      <c r="D659" s="35">
        <f t="shared" si="145"/>
        <v>0.93989287235455632</v>
      </c>
      <c r="E659" s="35">
        <f t="shared" si="146"/>
        <v>0.9305858883827951</v>
      </c>
      <c r="F659" s="35">
        <f t="shared" si="147"/>
        <v>0.91800865966783451</v>
      </c>
      <c r="G659" s="35">
        <f t="shared" si="148"/>
        <v>0.90256303524495751</v>
      </c>
      <c r="H659" s="35">
        <f t="shared" si="149"/>
        <v>0.88470326491201101</v>
      </c>
      <c r="I659" s="35">
        <f t="shared" si="150"/>
        <v>0.86490369638776776</v>
      </c>
      <c r="J659" s="35">
        <f t="shared" si="151"/>
        <v>0.8436306420023203</v>
      </c>
      <c r="K659" s="35">
        <f t="shared" si="152"/>
        <v>0.8213206374116675</v>
      </c>
      <c r="L659" s="35">
        <f t="shared" si="153"/>
        <v>0.79836580709077709</v>
      </c>
      <c r="M659" s="35">
        <f t="shared" si="154"/>
        <v>0.77510587803639341</v>
      </c>
      <c r="N659" s="35">
        <f t="shared" si="155"/>
        <v>0.75182567629279962</v>
      </c>
    </row>
    <row r="660" spans="1:14">
      <c r="A660" s="34">
        <f t="shared" si="142"/>
        <v>756.19065273969511</v>
      </c>
      <c r="B660" s="35">
        <f t="shared" si="143"/>
        <v>4748877.2992052855</v>
      </c>
      <c r="C660" s="36">
        <f t="shared" si="144"/>
        <v>0.94534356931622254</v>
      </c>
      <c r="D660" s="35">
        <f t="shared" si="145"/>
        <v>0.93954647259809332</v>
      </c>
      <c r="E660" s="35">
        <f t="shared" si="146"/>
        <v>0.93011720775742524</v>
      </c>
      <c r="F660" s="35">
        <f t="shared" si="147"/>
        <v>0.91738076586925055</v>
      </c>
      <c r="G660" s="35">
        <f t="shared" si="148"/>
        <v>0.90174897133324228</v>
      </c>
      <c r="H660" s="35">
        <f t="shared" si="149"/>
        <v>0.88368655900402304</v>
      </c>
      <c r="I660" s="35">
        <f t="shared" si="150"/>
        <v>0.86367783704525269</v>
      </c>
      <c r="J660" s="35">
        <f t="shared" si="151"/>
        <v>0.8421977975157342</v>
      </c>
      <c r="K660" s="35">
        <f t="shared" si="152"/>
        <v>0.81968994379547988</v>
      </c>
      <c r="L660" s="35">
        <f t="shared" si="153"/>
        <v>0.79655152146788466</v>
      </c>
      <c r="M660" s="35">
        <f t="shared" si="154"/>
        <v>0.77312562246432792</v>
      </c>
      <c r="N660" s="35">
        <f t="shared" si="155"/>
        <v>0.74969891275462208</v>
      </c>
    </row>
    <row r="661" spans="1:14">
      <c r="A661" s="34">
        <f t="shared" si="142"/>
        <v>757.9338522265424</v>
      </c>
      <c r="B661" s="35">
        <f t="shared" si="143"/>
        <v>4759824.591982686</v>
      </c>
      <c r="C661" s="36">
        <f t="shared" si="144"/>
        <v>0.94507528377228434</v>
      </c>
      <c r="D661" s="35">
        <f t="shared" si="145"/>
        <v>0.93920061794870591</v>
      </c>
      <c r="E661" s="35">
        <f t="shared" si="146"/>
        <v>0.92964834341049085</v>
      </c>
      <c r="F661" s="35">
        <f t="shared" si="147"/>
        <v>0.91675189628717124</v>
      </c>
      <c r="G661" s="35">
        <f t="shared" si="148"/>
        <v>0.90093324088125193</v>
      </c>
      <c r="H661" s="35">
        <f t="shared" si="149"/>
        <v>0.88266774068919873</v>
      </c>
      <c r="I661" s="35">
        <f t="shared" si="150"/>
        <v>0.86244976549988173</v>
      </c>
      <c r="J661" s="35">
        <f t="shared" si="151"/>
        <v>0.84076303712667388</v>
      </c>
      <c r="K661" s="35">
        <f t="shared" si="152"/>
        <v>0.8180580281191745</v>
      </c>
      <c r="L661" s="35">
        <f t="shared" si="153"/>
        <v>0.79473706808884192</v>
      </c>
      <c r="M661" s="35">
        <f t="shared" si="154"/>
        <v>0.7711465515021152</v>
      </c>
      <c r="N661" s="35">
        <f t="shared" si="155"/>
        <v>0.74757490943793969</v>
      </c>
    </row>
    <row r="662" spans="1:14">
      <c r="A662" s="34">
        <f t="shared" si="142"/>
        <v>759.68107020322418</v>
      </c>
      <c r="B662" s="35">
        <f t="shared" si="143"/>
        <v>4770797.120876248</v>
      </c>
      <c r="C662" s="36">
        <f t="shared" si="144"/>
        <v>0.9448080474571845</v>
      </c>
      <c r="D662" s="35">
        <f t="shared" si="145"/>
        <v>0.93885530067248502</v>
      </c>
      <c r="E662" s="35">
        <f t="shared" si="146"/>
        <v>0.92917928848498477</v>
      </c>
      <c r="F662" s="35">
        <f t="shared" si="147"/>
        <v>0.91612204793873264</v>
      </c>
      <c r="G662" s="35">
        <f t="shared" si="148"/>
        <v>0.900115848895501</v>
      </c>
      <c r="H662" s="35">
        <f t="shared" si="149"/>
        <v>0.88164682716379339</v>
      </c>
      <c r="I662" s="35">
        <f t="shared" si="150"/>
        <v>0.86121951431123722</v>
      </c>
      <c r="J662" s="35">
        <f t="shared" si="151"/>
        <v>0.83932641007968822</v>
      </c>
      <c r="K662" s="35">
        <f t="shared" si="152"/>
        <v>0.81642495543306581</v>
      </c>
      <c r="L662" s="35">
        <f t="shared" si="153"/>
        <v>0.79292252485415482</v>
      </c>
      <c r="M662" s="35">
        <f t="shared" si="154"/>
        <v>0.76916875133383122</v>
      </c>
      <c r="N662" s="35">
        <f t="shared" si="155"/>
        <v>0.74545375526175217</v>
      </c>
    </row>
    <row r="663" spans="1:14">
      <c r="A663" s="34">
        <f t="shared" si="142"/>
        <v>761.4323159333162</v>
      </c>
      <c r="B663" s="35">
        <f t="shared" si="143"/>
        <v>4781794.9440612262</v>
      </c>
      <c r="C663" s="36">
        <f t="shared" si="144"/>
        <v>0.9445418531374099</v>
      </c>
      <c r="D663" s="35">
        <f t="shared" si="145"/>
        <v>0.93851051306385358</v>
      </c>
      <c r="E663" s="35">
        <f t="shared" si="146"/>
        <v>0.92871003614631198</v>
      </c>
      <c r="F663" s="35">
        <f t="shared" si="147"/>
        <v>0.9154912178650465</v>
      </c>
      <c r="G663" s="35">
        <f t="shared" si="148"/>
        <v>0.89929680040122895</v>
      </c>
      <c r="H663" s="35">
        <f t="shared" si="149"/>
        <v>0.88062383560061108</v>
      </c>
      <c r="I663" s="35">
        <f t="shared" si="150"/>
        <v>0.85998711590148624</v>
      </c>
      <c r="J663" s="35">
        <f t="shared" si="151"/>
        <v>0.8378879652709057</v>
      </c>
      <c r="K663" s="35">
        <f t="shared" si="152"/>
        <v>0.81479079012570022</v>
      </c>
      <c r="L663" s="35">
        <f t="shared" si="153"/>
        <v>0.79110796860403876</v>
      </c>
      <c r="M663" s="35">
        <f t="shared" si="154"/>
        <v>0.76719230663453264</v>
      </c>
      <c r="N663" s="35">
        <f t="shared" si="155"/>
        <v>0.74333553718125966</v>
      </c>
    </row>
    <row r="664" spans="1:14">
      <c r="A664" s="34">
        <f t="shared" si="142"/>
        <v>763.18759870174893</v>
      </c>
      <c r="B664" s="35">
        <f t="shared" si="143"/>
        <v>4792818.1198469829</v>
      </c>
      <c r="C664" s="36">
        <f t="shared" si="144"/>
        <v>0.94427669361822941</v>
      </c>
      <c r="D664" s="35">
        <f t="shared" si="145"/>
        <v>0.93816624744534383</v>
      </c>
      <c r="E664" s="35">
        <f t="shared" si="146"/>
        <v>0.92824057958227391</v>
      </c>
      <c r="F664" s="35">
        <f t="shared" si="147"/>
        <v>0.91485940313138403</v>
      </c>
      <c r="G664" s="35">
        <f t="shared" si="148"/>
        <v>0.89847610044252124</v>
      </c>
      <c r="H664" s="35">
        <f t="shared" si="149"/>
        <v>0.87959878314867612</v>
      </c>
      <c r="I664" s="35">
        <f t="shared" si="150"/>
        <v>0.85875260255448516</v>
      </c>
      <c r="J664" s="35">
        <f t="shared" si="151"/>
        <v>0.83644775124721671</v>
      </c>
      <c r="K664" s="35">
        <f t="shared" si="152"/>
        <v>0.81315559592480402</v>
      </c>
      <c r="L664" s="35">
        <f t="shared" si="153"/>
        <v>0.78929347512379211</v>
      </c>
      <c r="M664" s="35">
        <f t="shared" si="154"/>
        <v>0.76521730058327053</v>
      </c>
      <c r="N664" s="35">
        <f t="shared" si="155"/>
        <v>0.74122034021169492</v>
      </c>
    </row>
    <row r="665" spans="1:14">
      <c r="A665" s="34">
        <f t="shared" si="142"/>
        <v>764.94692781485696</v>
      </c>
      <c r="B665" s="35">
        <f t="shared" si="143"/>
        <v>4803866.7066773018</v>
      </c>
      <c r="C665" s="36">
        <f t="shared" si="144"/>
        <v>0.94401256174337722</v>
      </c>
      <c r="D665" s="35">
        <f t="shared" si="145"/>
        <v>0.93782249616737767</v>
      </c>
      <c r="E665" s="35">
        <f t="shared" si="146"/>
        <v>0.92777091200305684</v>
      </c>
      <c r="F665" s="35">
        <f t="shared" si="147"/>
        <v>0.91422660082735963</v>
      </c>
      <c r="G665" s="35">
        <f t="shared" si="148"/>
        <v>0.89765375408243253</v>
      </c>
      <c r="H665" s="35">
        <f t="shared" si="149"/>
        <v>0.87857168693290877</v>
      </c>
      <c r="I665" s="35">
        <f t="shared" si="150"/>
        <v>0.85751600641491277</v>
      </c>
      <c r="J665" s="35">
        <f t="shared" si="151"/>
        <v>0.83500581620552783</v>
      </c>
      <c r="K665" s="35">
        <f t="shared" si="152"/>
        <v>0.81151943589836284</v>
      </c>
      <c r="L665" s="35">
        <f t="shared" si="153"/>
        <v>0.78747911914934543</v>
      </c>
      <c r="M665" s="35">
        <f t="shared" si="154"/>
        <v>0.76324381487627369</v>
      </c>
      <c r="N665" s="35">
        <f t="shared" si="155"/>
        <v>0.73910824745223069</v>
      </c>
    </row>
    <row r="666" spans="1:14">
      <c r="A666" s="34">
        <f t="shared" si="142"/>
        <v>766.7103126004281</v>
      </c>
      <c r="B666" s="35">
        <f t="shared" si="143"/>
        <v>4814940.7631306881</v>
      </c>
      <c r="C666" s="36">
        <f t="shared" si="144"/>
        <v>0.94374945039473501</v>
      </c>
      <c r="D666" s="35">
        <f t="shared" si="145"/>
        <v>0.93747925160804524</v>
      </c>
      <c r="E666" s="35">
        <f t="shared" si="146"/>
        <v>0.9273010266412185</v>
      </c>
      <c r="F666" s="35">
        <f t="shared" si="147"/>
        <v>0.91359280806711074</v>
      </c>
      <c r="G666" s="35">
        <f t="shared" si="148"/>
        <v>0.89682976640309797</v>
      </c>
      <c r="H666" s="35">
        <f t="shared" si="149"/>
        <v>0.87754256405380104</v>
      </c>
      <c r="I666" s="35">
        <f t="shared" si="150"/>
        <v>0.85627735948742378</v>
      </c>
      <c r="J666" s="35">
        <f t="shared" si="151"/>
        <v>0.8335622079920828</v>
      </c>
      <c r="K666" s="35">
        <f t="shared" si="152"/>
        <v>0.80988237245582284</v>
      </c>
      <c r="L666" s="35">
        <f t="shared" si="153"/>
        <v>0.78566497437297655</v>
      </c>
      <c r="M666" s="35">
        <f t="shared" si="154"/>
        <v>0.76127192974028624</v>
      </c>
      <c r="N666" s="35">
        <f t="shared" si="155"/>
        <v>0.73699934010993806</v>
      </c>
    </row>
    <row r="667" spans="1:14">
      <c r="A667" s="34">
        <f t="shared" si="142"/>
        <v>768.47776240775295</v>
      </c>
      <c r="B667" s="35">
        <f t="shared" si="143"/>
        <v>4826040.3479206888</v>
      </c>
      <c r="C667" s="36">
        <f t="shared" si="144"/>
        <v>0.94348735249201754</v>
      </c>
      <c r="D667" s="35">
        <f t="shared" si="145"/>
        <v>0.93713650617288713</v>
      </c>
      <c r="E667" s="35">
        <f t="shared" si="146"/>
        <v>0.92683091675167451</v>
      </c>
      <c r="F667" s="35">
        <f t="shared" si="147"/>
        <v>0.91295802198947751</v>
      </c>
      <c r="G667" s="35">
        <f t="shared" si="148"/>
        <v>0.89600414250584792</v>
      </c>
      <c r="H667" s="35">
        <f t="shared" si="149"/>
        <v>0.87651143158709166</v>
      </c>
      <c r="I667" s="35">
        <f t="shared" si="150"/>
        <v>0.85503669363582602</v>
      </c>
      <c r="J667" s="35">
        <f t="shared" si="151"/>
        <v>0.83211697410184915</v>
      </c>
      <c r="K667" s="35">
        <f t="shared" si="152"/>
        <v>0.80824446734941535</v>
      </c>
      <c r="L667" s="35">
        <f t="shared" si="153"/>
        <v>0.78385111344918601</v>
      </c>
      <c r="M667" s="35">
        <f t="shared" si="154"/>
        <v>0.75930172394604978</v>
      </c>
      <c r="N667" s="35">
        <f t="shared" si="155"/>
        <v>0.73489369752378542</v>
      </c>
    </row>
    <row r="668" spans="1:14">
      <c r="A668" s="34">
        <f t="shared" si="142"/>
        <v>770.24928660767443</v>
      </c>
      <c r="B668" s="35">
        <f t="shared" si="143"/>
        <v>4837165.5198961953</v>
      </c>
      <c r="C668" s="36">
        <f t="shared" si="144"/>
        <v>0.94322626099246387</v>
      </c>
      <c r="D668" s="35">
        <f t="shared" si="145"/>
        <v>0.93679425229467994</v>
      </c>
      <c r="E668" s="35">
        <f t="shared" si="146"/>
        <v>0.92636057561168961</v>
      </c>
      <c r="F668" s="35">
        <f t="shared" si="147"/>
        <v>0.91232223975818227</v>
      </c>
      <c r="G668" s="35">
        <f t="shared" si="148"/>
        <v>0.89517688751131763</v>
      </c>
      <c r="H668" s="35">
        <f t="shared" si="149"/>
        <v>0.87547830658344805</v>
      </c>
      <c r="I668" s="35">
        <f t="shared" si="150"/>
        <v>0.85379404058228436</v>
      </c>
      <c r="J668" s="35">
        <f t="shared" si="151"/>
        <v>0.83067016167797469</v>
      </c>
      <c r="K668" s="35">
        <f t="shared" si="152"/>
        <v>0.80660578167560193</v>
      </c>
      <c r="L668" s="35">
        <f t="shared" si="153"/>
        <v>0.78203760800072908</v>
      </c>
      <c r="M668" s="35">
        <f t="shared" si="154"/>
        <v>0.7573332748219237</v>
      </c>
      <c r="N668" s="35">
        <f t="shared" si="155"/>
        <v>0.73279139718866504</v>
      </c>
    </row>
    <row r="669" spans="1:14">
      <c r="A669" s="34">
        <f t="shared" si="142"/>
        <v>772.02489459263745</v>
      </c>
      <c r="B669" s="35">
        <f t="shared" si="143"/>
        <v>4848316.3380417628</v>
      </c>
      <c r="C669" s="36">
        <f t="shared" si="144"/>
        <v>0.94296616889052676</v>
      </c>
      <c r="D669" s="35">
        <f t="shared" si="145"/>
        <v>0.93645248243322188</v>
      </c>
      <c r="E669" s="35">
        <f t="shared" si="146"/>
        <v>0.92588999652086668</v>
      </c>
      <c r="F669" s="35">
        <f t="shared" si="147"/>
        <v>0.91168545856200678</v>
      </c>
      <c r="G669" s="35">
        <f t="shared" si="148"/>
        <v>0.89434800655955171</v>
      </c>
      <c r="H669" s="35">
        <f t="shared" si="149"/>
        <v>0.87444320606814452</v>
      </c>
      <c r="I669" s="35">
        <f t="shared" si="150"/>
        <v>0.85254943190654331</v>
      </c>
      <c r="J669" s="35">
        <f t="shared" si="151"/>
        <v>0.82922181751130675</v>
      </c>
      <c r="K669" s="35">
        <f t="shared" si="152"/>
        <v>0.80496637587663256</v>
      </c>
      <c r="L669" s="35">
        <f t="shared" si="153"/>
        <v>0.78022452862479241</v>
      </c>
      <c r="M669" s="35">
        <f t="shared" si="154"/>
        <v>0.75536665826762495</v>
      </c>
      <c r="N669" s="35">
        <f t="shared" si="155"/>
        <v>0.73069251477942931</v>
      </c>
    </row>
    <row r="670" spans="1:14">
      <c r="A670" s="34">
        <f t="shared" si="142"/>
        <v>773.80459577673889</v>
      </c>
      <c r="B670" s="35">
        <f t="shared" si="143"/>
        <v>4859492.8614779199</v>
      </c>
      <c r="C670" s="36">
        <f t="shared" si="144"/>
        <v>0.94270706921756908</v>
      </c>
      <c r="D670" s="35">
        <f t="shared" si="145"/>
        <v>0.93611118907512125</v>
      </c>
      <c r="E670" s="35">
        <f t="shared" si="146"/>
        <v>0.92541917280113728</v>
      </c>
      <c r="F670" s="35">
        <f t="shared" si="147"/>
        <v>0.91104767561496658</v>
      </c>
      <c r="G670" s="35">
        <f t="shared" si="148"/>
        <v>0.89351750481010683</v>
      </c>
      <c r="H670" s="35">
        <f t="shared" si="149"/>
        <v>0.87340614704074537</v>
      </c>
      <c r="I670" s="35">
        <f t="shared" si="150"/>
        <v>0.85130289904517631</v>
      </c>
      <c r="J670" s="35">
        <f t="shared" si="151"/>
        <v>0.8277719880399752</v>
      </c>
      <c r="K670" s="35">
        <f t="shared" si="152"/>
        <v>0.80332630974221908</v>
      </c>
      <c r="L670" s="35">
        <f t="shared" si="153"/>
        <v>0.77841194489931476</v>
      </c>
      <c r="M670" s="35">
        <f t="shared" si="154"/>
        <v>0.75340194876808741</v>
      </c>
      <c r="N670" s="35">
        <f t="shared" si="155"/>
        <v>0.72859712417492772</v>
      </c>
    </row>
    <row r="671" spans="1:14">
      <c r="A671" s="34">
        <f t="shared" si="142"/>
        <v>775.5883995957771</v>
      </c>
      <c r="B671" s="35">
        <f t="shared" si="143"/>
        <v>4870695.1494614799</v>
      </c>
      <c r="C671" s="36">
        <f t="shared" si="144"/>
        <v>0.94244895504155879</v>
      </c>
      <c r="D671" s="35">
        <f t="shared" si="145"/>
        <v>0.93577036473358577</v>
      </c>
      <c r="E671" s="35">
        <f t="shared" si="146"/>
        <v>0.92494809779675435</v>
      </c>
      <c r="F671" s="35">
        <f t="shared" si="147"/>
        <v>0.91040888815648768</v>
      </c>
      <c r="G671" s="35">
        <f t="shared" si="148"/>
        <v>0.89268538744215165</v>
      </c>
      <c r="H671" s="35">
        <f t="shared" si="149"/>
        <v>0.87236714647478886</v>
      </c>
      <c r="I671" s="35">
        <f t="shared" si="150"/>
        <v>0.85005447329085637</v>
      </c>
      <c r="J671" s="35">
        <f t="shared" si="151"/>
        <v>0.82632071934904106</v>
      </c>
      <c r="K671" s="35">
        <f t="shared" si="152"/>
        <v>0.80168564241131868</v>
      </c>
      <c r="L671" s="35">
        <f t="shared" si="153"/>
        <v>0.77659992538944311</v>
      </c>
      <c r="M671" s="35">
        <f t="shared" si="154"/>
        <v>0.75143921940742331</v>
      </c>
      <c r="N671" s="35">
        <f t="shared" si="155"/>
        <v>0.72650529748203108</v>
      </c>
    </row>
    <row r="672" spans="1:14">
      <c r="A672" s="34">
        <f t="shared" si="142"/>
        <v>777.37631550730248</v>
      </c>
      <c r="B672" s="35">
        <f t="shared" si="143"/>
        <v>4881923.2613858599</v>
      </c>
      <c r="C672" s="36">
        <f t="shared" si="144"/>
        <v>0.94219181946676989</v>
      </c>
      <c r="D672" s="35">
        <f t="shared" si="145"/>
        <v>0.93543000194821613</v>
      </c>
      <c r="E672" s="35">
        <f t="shared" si="146"/>
        <v>0.9244767648742841</v>
      </c>
      <c r="F672" s="35">
        <f t="shared" si="147"/>
        <v>0.90976909345157886</v>
      </c>
      <c r="G672" s="35">
        <f t="shared" si="148"/>
        <v>0.89185165965456215</v>
      </c>
      <c r="H672" s="35">
        <f t="shared" si="149"/>
        <v>0.87132622131747184</v>
      </c>
      <c r="I672" s="35">
        <f t="shared" si="150"/>
        <v>0.84880418579164985</v>
      </c>
      <c r="J672" s="35">
        <f t="shared" si="151"/>
        <v>0.82486805717020406</v>
      </c>
      <c r="K672" s="35">
        <f t="shared" si="152"/>
        <v>0.80004443237402212</v>
      </c>
      <c r="L672" s="35">
        <f t="shared" si="153"/>
        <v>0.77478853765411737</v>
      </c>
      <c r="M672" s="35">
        <f t="shared" si="154"/>
        <v>0.74947854188297991</v>
      </c>
      <c r="N672" s="35">
        <f t="shared" si="155"/>
        <v>0.72441710505962609</v>
      </c>
    </row>
    <row r="673" spans="1:14">
      <c r="A673" s="34">
        <f t="shared" si="142"/>
        <v>779.16835299066724</v>
      </c>
      <c r="B673" s="35">
        <f t="shared" si="143"/>
        <v>4893177.2567813899</v>
      </c>
      <c r="C673" s="36">
        <f t="shared" si="144"/>
        <v>0.94193565563348391</v>
      </c>
      <c r="D673" s="35">
        <f t="shared" si="145"/>
        <v>0.93509009328479897</v>
      </c>
      <c r="E673" s="35">
        <f t="shared" si="146"/>
        <v>0.92400516742260053</v>
      </c>
      <c r="F673" s="35">
        <f t="shared" si="147"/>
        <v>0.90912828879100493</v>
      </c>
      <c r="G673" s="35">
        <f t="shared" si="148"/>
        <v>0.89101632666601471</v>
      </c>
      <c r="H673" s="35">
        <f t="shared" si="149"/>
        <v>0.87028338848933762</v>
      </c>
      <c r="I673" s="35">
        <f t="shared" si="150"/>
        <v>0.84755206755033252</v>
      </c>
      <c r="J673" s="35">
        <f t="shared" si="151"/>
        <v>0.82341404688157471</v>
      </c>
      <c r="K673" s="35">
        <f t="shared" si="152"/>
        <v>0.79840273747354895</v>
      </c>
      <c r="L673" s="35">
        <f t="shared" si="153"/>
        <v>0.77297784825278038</v>
      </c>
      <c r="M673" s="35">
        <f t="shared" si="154"/>
        <v>0.74751998651948337</v>
      </c>
      <c r="N673" s="35">
        <f t="shared" si="155"/>
        <v>0.72233261554257822</v>
      </c>
    </row>
    <row r="674" spans="1:14">
      <c r="A674" s="34">
        <f t="shared" si="142"/>
        <v>780.96452154707561</v>
      </c>
      <c r="B674" s="35">
        <f t="shared" si="143"/>
        <v>4904457.1953156348</v>
      </c>
      <c r="C674" s="36">
        <f t="shared" si="144"/>
        <v>0.94168045671769418</v>
      </c>
      <c r="D674" s="35">
        <f t="shared" si="145"/>
        <v>0.93475063133510261</v>
      </c>
      <c r="E674" s="35">
        <f t="shared" si="146"/>
        <v>0.92353329885287994</v>
      </c>
      <c r="F674" s="35">
        <f t="shared" si="147"/>
        <v>0.90848647149145578</v>
      </c>
      <c r="G674" s="35">
        <f t="shared" si="148"/>
        <v>0.89017939371507493</v>
      </c>
      <c r="H674" s="35">
        <f t="shared" si="149"/>
        <v>0.86923866488396517</v>
      </c>
      <c r="I674" s="35">
        <f t="shared" si="150"/>
        <v>0.84629814942372761</v>
      </c>
      <c r="J674" s="35">
        <f t="shared" si="151"/>
        <v>0.8219587335075027</v>
      </c>
      <c r="K674" s="35">
        <f t="shared" si="152"/>
        <v>0.7967606149083416</v>
      </c>
      <c r="L674" s="35">
        <f t="shared" si="153"/>
        <v>0.77116792275220403</v>
      </c>
      <c r="M674" s="35">
        <f t="shared" si="154"/>
        <v>0.74556362228325945</v>
      </c>
      <c r="N674" s="35">
        <f t="shared" si="155"/>
        <v>0.72025189586563976</v>
      </c>
    </row>
    <row r="675" spans="1:14">
      <c r="A675" s="34">
        <f t="shared" si="142"/>
        <v>782.76483069963456</v>
      </c>
      <c r="B675" s="35">
        <f t="shared" si="143"/>
        <v>4915763.1367937047</v>
      </c>
      <c r="C675" s="36">
        <f t="shared" si="144"/>
        <v>0.94142621593081321</v>
      </c>
      <c r="D675" s="35">
        <f t="shared" si="145"/>
        <v>0.9344116087166755</v>
      </c>
      <c r="E675" s="35">
        <f t="shared" si="146"/>
        <v>0.92306115259859522</v>
      </c>
      <c r="F675" s="35">
        <f t="shared" si="147"/>
        <v>0.90784363889571829</v>
      </c>
      <c r="G675" s="35">
        <f t="shared" si="148"/>
        <v>0.88934086606028451</v>
      </c>
      <c r="H675" s="35">
        <f t="shared" si="149"/>
        <v>0.86819206736765819</v>
      </c>
      <c r="I675" s="35">
        <f t="shared" si="150"/>
        <v>0.8450424621220668</v>
      </c>
      <c r="J675" s="35">
        <f t="shared" si="151"/>
        <v>0.82050216171846679</v>
      </c>
      <c r="K675" s="35">
        <f t="shared" si="152"/>
        <v>0.7951181212342594</v>
      </c>
      <c r="L675" s="35">
        <f t="shared" si="153"/>
        <v>0.76935882573343028</v>
      </c>
      <c r="M675" s="35">
        <f t="shared" si="154"/>
        <v>0.74360951679652232</v>
      </c>
      <c r="N675" s="35">
        <f t="shared" si="155"/>
        <v>0.71817501128730432</v>
      </c>
    </row>
    <row r="676" spans="1:14">
      <c r="A676" s="34">
        <f t="shared" si="142"/>
        <v>784.56928999340403</v>
      </c>
      <c r="B676" s="35">
        <f t="shared" si="143"/>
        <v>4927095.1411585771</v>
      </c>
      <c r="C676" s="36">
        <f t="shared" si="144"/>
        <v>0.94117292651938256</v>
      </c>
      <c r="D676" s="35">
        <f t="shared" si="145"/>
        <v>0.93407301807264476</v>
      </c>
      <c r="E676" s="35">
        <f t="shared" si="146"/>
        <v>0.92258872211551457</v>
      </c>
      <c r="F676" s="35">
        <f t="shared" si="147"/>
        <v>0.9071997883728431</v>
      </c>
      <c r="G676" s="35">
        <f t="shared" si="148"/>
        <v>0.88850074898024278</v>
      </c>
      <c r="H676" s="35">
        <f t="shared" si="149"/>
        <v>0.86714361277913832</v>
      </c>
      <c r="I676" s="35">
        <f t="shared" si="150"/>
        <v>0.84378503620837264</v>
      </c>
      <c r="J676" s="35">
        <f t="shared" si="151"/>
        <v>0.81904437583102219</v>
      </c>
      <c r="K676" s="35">
        <f t="shared" si="152"/>
        <v>0.79347531236686675</v>
      </c>
      <c r="L676" s="35">
        <f t="shared" si="153"/>
        <v>0.76755062079881631</v>
      </c>
      <c r="M676" s="35">
        <f t="shared" si="154"/>
        <v>0.74165773635172372</v>
      </c>
      <c r="N676" s="35">
        <f t="shared" si="155"/>
        <v>0.71610202541358658</v>
      </c>
    </row>
    <row r="677" spans="1:14">
      <c r="A677" s="34">
        <f t="shared" si="142"/>
        <v>786.37790899544746</v>
      </c>
      <c r="B677" s="35">
        <f t="shared" si="143"/>
        <v>4938453.2684914097</v>
      </c>
      <c r="C677" s="36">
        <f t="shared" si="144"/>
        <v>0.94092058176478321</v>
      </c>
      <c r="D677" s="35">
        <f t="shared" si="145"/>
        <v>0.93373485207151818</v>
      </c>
      <c r="E677" s="35">
        <f t="shared" si="146"/>
        <v>0.92211600088169599</v>
      </c>
      <c r="F677" s="35">
        <f t="shared" si="147"/>
        <v>0.90655491731831195</v>
      </c>
      <c r="G677" s="35">
        <f t="shared" si="148"/>
        <v>0.88765904777368743</v>
      </c>
      <c r="H677" s="35">
        <f t="shared" si="149"/>
        <v>0.86609331792923849</v>
      </c>
      <c r="I677" s="35">
        <f t="shared" si="150"/>
        <v>0.84252590209786216</v>
      </c>
      <c r="J677" s="35">
        <f t="shared" si="151"/>
        <v>0.8175854198078033</v>
      </c>
      <c r="K677" s="35">
        <f t="shared" si="152"/>
        <v>0.79183224358381454</v>
      </c>
      <c r="L677" s="35">
        <f t="shared" si="153"/>
        <v>0.76574337057918285</v>
      </c>
      <c r="M677" s="35">
        <f t="shared" si="154"/>
        <v>0.73970834592595391</v>
      </c>
      <c r="N677" s="35">
        <f t="shared" si="155"/>
        <v>0.714033000221726</v>
      </c>
    </row>
    <row r="678" spans="1:14">
      <c r="A678" s="34">
        <f t="shared" si="142"/>
        <v>788.19069729488285</v>
      </c>
      <c r="B678" s="35">
        <f t="shared" si="143"/>
        <v>4949837.579011864</v>
      </c>
      <c r="C678" s="36">
        <f t="shared" si="144"/>
        <v>0.94066917498295211</v>
      </c>
      <c r="D678" s="35">
        <f t="shared" si="145"/>
        <v>0.93339710340698823</v>
      </c>
      <c r="E678" s="35">
        <f t="shared" si="146"/>
        <v>0.92164298239748921</v>
      </c>
      <c r="F678" s="35">
        <f t="shared" si="147"/>
        <v>0.90590902315420496</v>
      </c>
      <c r="G678" s="35">
        <f t="shared" si="148"/>
        <v>0.88681576775957094</v>
      </c>
      <c r="H678" s="35">
        <f t="shared" si="149"/>
        <v>0.86504119960059978</v>
      </c>
      <c r="I678" s="35">
        <f t="shared" si="150"/>
        <v>0.8412650900573736</v>
      </c>
      <c r="J678" s="35">
        <f t="shared" si="151"/>
        <v>0.81612533725758518</v>
      </c>
      <c r="K678" s="35">
        <f t="shared" si="152"/>
        <v>0.79018896952731266</v>
      </c>
      <c r="L678" s="35">
        <f t="shared" si="153"/>
        <v>0.76393713674105868</v>
      </c>
      <c r="M678" s="35">
        <f t="shared" si="154"/>
        <v>0.73776140919538735</v>
      </c>
      <c r="N678" s="35">
        <f t="shared" si="155"/>
        <v>0.71196799608380001</v>
      </c>
    </row>
    <row r="679" spans="1:14">
      <c r="A679" s="34">
        <f t="shared" si="142"/>
        <v>790.00766450293327</v>
      </c>
      <c r="B679" s="35">
        <f t="shared" si="143"/>
        <v>4961248.1330784205</v>
      </c>
      <c r="C679" s="36">
        <f t="shared" si="144"/>
        <v>0.94041869952409729</v>
      </c>
      <c r="D679" s="35">
        <f t="shared" si="145"/>
        <v>0.93305976479773545</v>
      </c>
      <c r="E679" s="35">
        <f t="shared" si="146"/>
        <v>0.92116966018553159</v>
      </c>
      <c r="F679" s="35">
        <f t="shared" si="147"/>
        <v>0.90526210332936297</v>
      </c>
      <c r="G679" s="35">
        <f t="shared" si="148"/>
        <v>0.88597091427713304</v>
      </c>
      <c r="H679" s="35">
        <f t="shared" si="149"/>
        <v>0.86398727454736723</v>
      </c>
      <c r="I679" s="35">
        <f t="shared" si="150"/>
        <v>0.84000263020481192</v>
      </c>
      <c r="J679" s="35">
        <f t="shared" si="151"/>
        <v>0.81466417143539704</v>
      </c>
      <c r="K679" s="35">
        <f t="shared" si="152"/>
        <v>0.78854554420668632</v>
      </c>
      <c r="L679" s="35">
        <f t="shared" si="153"/>
        <v>0.76213197999401372</v>
      </c>
      <c r="M679" s="35">
        <f t="shared" si="154"/>
        <v>0.73581698854976285</v>
      </c>
      <c r="N679" s="35">
        <f t="shared" si="155"/>
        <v>0.70990707179023904</v>
      </c>
    </row>
    <row r="680" spans="1:14">
      <c r="A680" s="34">
        <f t="shared" si="142"/>
        <v>791.82882025297795</v>
      </c>
      <c r="B680" s="35">
        <f t="shared" si="143"/>
        <v>4972684.9911887012</v>
      </c>
      <c r="C680" s="36">
        <f t="shared" si="144"/>
        <v>0.94016914877241742</v>
      </c>
      <c r="D680" s="35">
        <f t="shared" si="145"/>
        <v>0.93272282898723646</v>
      </c>
      <c r="E680" s="35">
        <f t="shared" si="146"/>
        <v>0.92069602779074966</v>
      </c>
      <c r="F680" s="35">
        <f t="shared" si="147"/>
        <v>0.90461415531955269</v>
      </c>
      <c r="G680" s="35">
        <f t="shared" si="148"/>
        <v>0.88512449268597082</v>
      </c>
      <c r="H680" s="35">
        <f t="shared" si="149"/>
        <v>0.86293155949488909</v>
      </c>
      <c r="I680" s="35">
        <f t="shared" si="150"/>
        <v>0.83873855250861828</v>
      </c>
      <c r="J680" s="35">
        <f t="shared" si="151"/>
        <v>0.81320196524269017</v>
      </c>
      <c r="K680" s="35">
        <f t="shared" si="152"/>
        <v>0.78690202100102091</v>
      </c>
      <c r="L680" s="35">
        <f t="shared" si="153"/>
        <v>0.76032796009808157</v>
      </c>
      <c r="M680" s="35">
        <f t="shared" si="154"/>
        <v>0.73387514510689356</v>
      </c>
      <c r="N680" s="35">
        <f t="shared" si="155"/>
        <v>0.70785028457323529</v>
      </c>
    </row>
    <row r="681" spans="1:14">
      <c r="A681" s="34">
        <f t="shared" si="142"/>
        <v>793.65417420060339</v>
      </c>
      <c r="B681" s="35">
        <f t="shared" si="143"/>
        <v>4984148.2139797891</v>
      </c>
      <c r="C681" s="36">
        <f t="shared" si="144"/>
        <v>0.93992051614582328</v>
      </c>
      <c r="D681" s="35">
        <f t="shared" si="145"/>
        <v>0.93238628874357266</v>
      </c>
      <c r="E681" s="35">
        <f t="shared" si="146"/>
        <v>0.92022207878036133</v>
      </c>
      <c r="F681" s="35">
        <f t="shared" si="147"/>
        <v>0.90396517662762821</v>
      </c>
      <c r="G681" s="35">
        <f t="shared" si="148"/>
        <v>0.8842765083661055</v>
      </c>
      <c r="H681" s="35">
        <f t="shared" si="149"/>
        <v>0.86187407113941927</v>
      </c>
      <c r="I681" s="35">
        <f t="shared" si="150"/>
        <v>0.83747288678725795</v>
      </c>
      <c r="J681" s="35">
        <f t="shared" si="151"/>
        <v>0.81173876122756161</v>
      </c>
      <c r="K681" s="35">
        <f t="shared" si="152"/>
        <v>0.78525845266188588</v>
      </c>
      <c r="L681" s="35">
        <f t="shared" si="153"/>
        <v>0.75852513587125947</v>
      </c>
      <c r="M681" s="35">
        <f t="shared" si="154"/>
        <v>0.73193593872719975</v>
      </c>
      <c r="N681" s="35">
        <f t="shared" si="155"/>
        <v>0.70579769013003713</v>
      </c>
    </row>
    <row r="682" spans="1:14">
      <c r="A682" s="34">
        <f t="shared" si="142"/>
        <v>795.48373602365461</v>
      </c>
      <c r="B682" s="35">
        <f t="shared" si="143"/>
        <v>4995637.8622285509</v>
      </c>
      <c r="C682" s="36">
        <f t="shared" si="144"/>
        <v>0.93967279509566137</v>
      </c>
      <c r="D682" s="35">
        <f t="shared" si="145"/>
        <v>0.93205013685923965</v>
      </c>
      <c r="E682" s="35">
        <f t="shared" si="146"/>
        <v>0.9197478067438758</v>
      </c>
      <c r="F682" s="35">
        <f t="shared" si="147"/>
        <v>0.90331516478369145</v>
      </c>
      <c r="G682" s="35">
        <f t="shared" si="148"/>
        <v>0.88342696671804621</v>
      </c>
      <c r="H682" s="35">
        <f t="shared" si="149"/>
        <v>0.86081482614781768</v>
      </c>
      <c r="I682" s="35">
        <f t="shared" si="150"/>
        <v>0.8362056627087302</v>
      </c>
      <c r="J682" s="35">
        <f t="shared" si="151"/>
        <v>0.81027460158502396</v>
      </c>
      <c r="K682" s="35">
        <f t="shared" si="152"/>
        <v>0.78361489131613782</v>
      </c>
      <c r="L682" s="35">
        <f t="shared" si="153"/>
        <v>0.75672356519708517</v>
      </c>
      <c r="M682" s="35">
        <f t="shared" si="154"/>
        <v>0.72999942802825324</v>
      </c>
      <c r="N682" s="35">
        <f t="shared" si="155"/>
        <v>0.70374934264611899</v>
      </c>
    </row>
    <row r="683" spans="1:14">
      <c r="A683" s="34">
        <f t="shared" si="142"/>
        <v>797.31751542228619</v>
      </c>
      <c r="B683" s="35">
        <f t="shared" si="143"/>
        <v>5007153.9968519574</v>
      </c>
      <c r="C683" s="36">
        <f t="shared" si="144"/>
        <v>0.93942597910643999</v>
      </c>
      <c r="D683" s="35">
        <f t="shared" si="145"/>
        <v>0.9317143661509607</v>
      </c>
      <c r="E683" s="35">
        <f t="shared" si="146"/>
        <v>0.91927320529309708</v>
      </c>
      <c r="F683" s="35">
        <f t="shared" si="147"/>
        <v>0.90266411734525143</v>
      </c>
      <c r="G683" s="35">
        <f t="shared" si="148"/>
        <v>0.88257587316284947</v>
      </c>
      <c r="H683" s="35">
        <f t="shared" si="149"/>
        <v>0.85975384115725573</v>
      </c>
      <c r="I683" s="35">
        <f t="shared" si="150"/>
        <v>0.83493690979009794</v>
      </c>
      <c r="J683" s="35">
        <f t="shared" si="151"/>
        <v>0.80880952815733087</v>
      </c>
      <c r="K683" s="35">
        <f t="shared" si="152"/>
        <v>0.7819713884688011</v>
      </c>
      <c r="L683" s="35">
        <f t="shared" si="153"/>
        <v>0.75492330503228511</v>
      </c>
      <c r="M683" s="35">
        <f t="shared" si="154"/>
        <v>0.72806567039933157</v>
      </c>
      <c r="N683" s="35">
        <f t="shared" si="155"/>
        <v>0.70170529481822352</v>
      </c>
    </row>
    <row r="684" spans="1:14">
      <c r="A684" s="34">
        <f t="shared" si="142"/>
        <v>799.15552211901399</v>
      </c>
      <c r="B684" s="35">
        <f t="shared" si="143"/>
        <v>5018696.6789074074</v>
      </c>
      <c r="C684" s="36">
        <f t="shared" si="144"/>
        <v>0.9391800616955579</v>
      </c>
      <c r="D684" s="35">
        <f t="shared" si="145"/>
        <v>0.93137896945949983</v>
      </c>
      <c r="E684" s="35">
        <f t="shared" si="146"/>
        <v>0.9187982680621295</v>
      </c>
      <c r="F684" s="35">
        <f t="shared" si="147"/>
        <v>0.90201203189738377</v>
      </c>
      <c r="G684" s="35">
        <f t="shared" si="148"/>
        <v>0.88172323314217749</v>
      </c>
      <c r="H684" s="35">
        <f t="shared" si="149"/>
        <v>0.85869113277492348</v>
      </c>
      <c r="I684" s="35">
        <f t="shared" si="150"/>
        <v>0.83366665739703893</v>
      </c>
      <c r="J684" s="35">
        <f t="shared" si="151"/>
        <v>0.80734358243435167</v>
      </c>
      <c r="K684" s="35">
        <f t="shared" si="152"/>
        <v>0.78032799500602301</v>
      </c>
      <c r="L684" s="35">
        <f t="shared" si="153"/>
        <v>0.75312441141449027</v>
      </c>
      <c r="M684" s="35">
        <f t="shared" si="154"/>
        <v>0.72613472201597451</v>
      </c>
      <c r="N684" s="35">
        <f t="shared" si="155"/>
        <v>0.69966559787726557</v>
      </c>
    </row>
    <row r="685" spans="1:14">
      <c r="A685" s="34">
        <f t="shared" si="142"/>
        <v>800.99776585876646</v>
      </c>
      <c r="B685" s="35">
        <f t="shared" si="143"/>
        <v>5030265.9695930537</v>
      </c>
      <c r="C685" s="36">
        <f t="shared" si="144"/>
        <v>0.93893503641303411</v>
      </c>
      <c r="D685" s="35">
        <f t="shared" si="145"/>
        <v>0.93104393964947829</v>
      </c>
      <c r="E685" s="35">
        <f t="shared" si="146"/>
        <v>0.91832298870738038</v>
      </c>
      <c r="F685" s="35">
        <f t="shared" si="147"/>
        <v>0.90135890605288693</v>
      </c>
      <c r="G685" s="35">
        <f t="shared" si="148"/>
        <v>0.88086905211835165</v>
      </c>
      <c r="H685" s="35">
        <f t="shared" si="149"/>
        <v>0.85762671757773579</v>
      </c>
      <c r="I685" s="35">
        <f t="shared" si="150"/>
        <v>0.83239493474341564</v>
      </c>
      <c r="J685" s="35">
        <f t="shared" si="151"/>
        <v>0.80587680555399155</v>
      </c>
      <c r="K685" s="35">
        <f t="shared" si="152"/>
        <v>0.77868476119809782</v>
      </c>
      <c r="L685" s="35">
        <f t="shared" si="153"/>
        <v>0.75132693947001128</v>
      </c>
      <c r="M685" s="35">
        <f t="shared" si="154"/>
        <v>0.72420663785453254</v>
      </c>
      <c r="N685" s="35">
        <f t="shared" si="155"/>
        <v>0.69763030161109119</v>
      </c>
    </row>
    <row r="686" spans="1:14">
      <c r="A686" s="34">
        <f t="shared" si="142"/>
        <v>802.84425640893664</v>
      </c>
      <c r="B686" s="35">
        <f t="shared" si="143"/>
        <v>5041861.9302481217</v>
      </c>
      <c r="C686" s="36">
        <f t="shared" si="144"/>
        <v>0.93869089684124163</v>
      </c>
      <c r="D686" s="35">
        <f t="shared" si="145"/>
        <v>0.93070926960919143</v>
      </c>
      <c r="E686" s="35">
        <f t="shared" si="146"/>
        <v>0.91784736090756658</v>
      </c>
      <c r="F686" s="35">
        <f t="shared" si="147"/>
        <v>0.90070473745243795</v>
      </c>
      <c r="G686" s="35">
        <f t="shared" si="148"/>
        <v>0.88001333557440342</v>
      </c>
      <c r="H686" s="35">
        <f t="shared" si="149"/>
        <v>0.85656061211204304</v>
      </c>
      <c r="I686" s="35">
        <f t="shared" si="150"/>
        <v>0.83112177089086536</v>
      </c>
      <c r="J686" s="35">
        <f t="shared" si="151"/>
        <v>0.80440923830266375</v>
      </c>
      <c r="K686" s="35">
        <f t="shared" si="152"/>
        <v>0.77704173670256227</v>
      </c>
      <c r="L686" s="35">
        <f t="shared" si="153"/>
        <v>0.74953094342167281</v>
      </c>
      <c r="M686" s="35">
        <f t="shared" si="154"/>
        <v>0.72228147170670687</v>
      </c>
      <c r="N686" s="35">
        <f t="shared" si="155"/>
        <v>0.69559945438708826</v>
      </c>
    </row>
    <row r="687" spans="1:14">
      <c r="A687" s="34">
        <f t="shared" si="142"/>
        <v>804.69500355943353</v>
      </c>
      <c r="B687" s="35">
        <f t="shared" si="143"/>
        <v>5053484.6223532427</v>
      </c>
      <c r="C687" s="36">
        <f t="shared" si="144"/>
        <v>0.93844763659464059</v>
      </c>
      <c r="D687" s="35">
        <f t="shared" si="145"/>
        <v>0.93037495225042721</v>
      </c>
      <c r="E687" s="35">
        <f t="shared" si="146"/>
        <v>0.91737137836372096</v>
      </c>
      <c r="F687" s="35">
        <f t="shared" si="147"/>
        <v>0.90004952376474601</v>
      </c>
      <c r="G687" s="35">
        <f t="shared" si="148"/>
        <v>0.8791560890141209</v>
      </c>
      <c r="H687" s="35">
        <f t="shared" si="149"/>
        <v>0.85549283289334221</v>
      </c>
      <c r="I687" s="35">
        <f t="shared" si="150"/>
        <v>0.82984719474840951</v>
      </c>
      <c r="J687" s="35">
        <f t="shared" si="151"/>
        <v>0.8029409211158044</v>
      </c>
      <c r="K687" s="35">
        <f t="shared" si="152"/>
        <v>0.77539897056735496</v>
      </c>
      <c r="L687" s="35">
        <f t="shared" si="153"/>
        <v>0.74773647659669862</v>
      </c>
      <c r="M687" s="35">
        <f t="shared" si="154"/>
        <v>0.72035927619406981</v>
      </c>
      <c r="N687" s="35">
        <f t="shared" si="155"/>
        <v>0.69357310317463861</v>
      </c>
    </row>
    <row r="688" spans="1:14">
      <c r="A688" s="34">
        <f t="shared" si="142"/>
        <v>806.55001712273429</v>
      </c>
      <c r="B688" s="35">
        <f t="shared" si="143"/>
        <v>5065134.1075307718</v>
      </c>
      <c r="C688" s="36">
        <f t="shared" si="144"/>
        <v>0.93820524931951843</v>
      </c>
      <c r="D688" s="35">
        <f t="shared" si="145"/>
        <v>0.93004098050828943</v>
      </c>
      <c r="E688" s="35">
        <f t="shared" si="146"/>
        <v>0.91689503479920009</v>
      </c>
      <c r="F688" s="35">
        <f t="shared" si="147"/>
        <v>0.89939326268670772</v>
      </c>
      <c r="G688" s="35">
        <f t="shared" si="148"/>
        <v>0.87829731796209598</v>
      </c>
      <c r="H688" s="35">
        <f t="shared" si="149"/>
        <v>0.85442339640599096</v>
      </c>
      <c r="I688" s="35">
        <f t="shared" si="150"/>
        <v>0.8285712350720843</v>
      </c>
      <c r="J688" s="35">
        <f t="shared" si="151"/>
        <v>0.80147189407843844</v>
      </c>
      <c r="K688" s="35">
        <f t="shared" si="152"/>
        <v>0.77375651123404388</v>
      </c>
      <c r="L688" s="35">
        <f t="shared" si="153"/>
        <v>0.74594359143465028</v>
      </c>
      <c r="M688" s="35">
        <f t="shared" si="154"/>
        <v>0.71844010278256654</v>
      </c>
      <c r="N688" s="35">
        <f t="shared" si="155"/>
        <v>0.6915512935674113</v>
      </c>
    </row>
    <row r="689" spans="1:14">
      <c r="A689" s="34">
        <f t="shared" si="142"/>
        <v>808.40930693393625</v>
      </c>
      <c r="B689" s="35">
        <f t="shared" si="143"/>
        <v>5076810.4475451196</v>
      </c>
      <c r="C689" s="36">
        <f t="shared" si="144"/>
        <v>0.93796372869372568</v>
      </c>
      <c r="D689" s="35">
        <f t="shared" si="145"/>
        <v>0.92970734734101801</v>
      </c>
      <c r="E689" s="35">
        <f t="shared" si="146"/>
        <v>0.91641832395969258</v>
      </c>
      <c r="F689" s="35">
        <f t="shared" si="147"/>
        <v>0.89873595194355671</v>
      </c>
      <c r="G689" s="35">
        <f t="shared" si="148"/>
        <v>0.87743702796376344</v>
      </c>
      <c r="H689" s="35">
        <f t="shared" si="149"/>
        <v>0.85335231910292297</v>
      </c>
      <c r="I689" s="35">
        <f t="shared" si="150"/>
        <v>0.82729392046458761</v>
      </c>
      <c r="J689" s="35">
        <f t="shared" si="151"/>
        <v>0.80000219692578378</v>
      </c>
      <c r="K689" s="35">
        <f t="shared" si="152"/>
        <v>0.77211440654111019</v>
      </c>
      <c r="L689" s="35">
        <f t="shared" si="153"/>
        <v>0.74415233949540471</v>
      </c>
      <c r="M689" s="35">
        <f t="shared" si="154"/>
        <v>0.71652400179698461</v>
      </c>
      <c r="N689" s="35">
        <f t="shared" si="155"/>
        <v>0.68953406980548526</v>
      </c>
    </row>
    <row r="690" spans="1:14">
      <c r="A690" s="34">
        <f t="shared" si="142"/>
        <v>810.27288285080886</v>
      </c>
      <c r="B690" s="35">
        <f t="shared" si="143"/>
        <v>5088513.7043030793</v>
      </c>
      <c r="C690" s="36">
        <f t="shared" si="144"/>
        <v>0.9377230684264205</v>
      </c>
      <c r="D690" s="35">
        <f t="shared" si="145"/>
        <v>0.92937404572981419</v>
      </c>
      <c r="E690" s="35">
        <f t="shared" si="146"/>
        <v>0.91594123961322826</v>
      </c>
      <c r="F690" s="35">
        <f t="shared" si="147"/>
        <v>0.89807758928901582</v>
      </c>
      <c r="G690" s="35">
        <f t="shared" si="148"/>
        <v>0.87657522458544024</v>
      </c>
      <c r="H690" s="35">
        <f t="shared" si="149"/>
        <v>0.85227961740536295</v>
      </c>
      <c r="I690" s="35">
        <f t="shared" si="150"/>
        <v>0.8260152793749469</v>
      </c>
      <c r="J690" s="35">
        <f t="shared" si="151"/>
        <v>0.79853186904390605</v>
      </c>
      <c r="K690" s="35">
        <f t="shared" si="152"/>
        <v>0.77047270372729548</v>
      </c>
      <c r="L690" s="35">
        <f t="shared" si="153"/>
        <v>0.74236277146717589</v>
      </c>
      <c r="M690" s="35">
        <f t="shared" si="154"/>
        <v>0.71461102243539154</v>
      </c>
      <c r="N690" s="35">
        <f t="shared" si="155"/>
        <v>0.68752147479730163</v>
      </c>
    </row>
    <row r="691" spans="1:14">
      <c r="A691" s="34">
        <f t="shared" si="142"/>
        <v>812.14075475384607</v>
      </c>
      <c r="B691" s="35">
        <f t="shared" si="143"/>
        <v>5100243.9398541534</v>
      </c>
      <c r="C691" s="36">
        <f t="shared" si="144"/>
        <v>0.93748326225780931</v>
      </c>
      <c r="D691" s="35">
        <f t="shared" si="145"/>
        <v>0.92904106867866676</v>
      </c>
      <c r="E691" s="35">
        <f t="shared" si="146"/>
        <v>0.91546377555018799</v>
      </c>
      <c r="F691" s="35">
        <f t="shared" si="147"/>
        <v>0.89741817250544587</v>
      </c>
      <c r="G691" s="35">
        <f t="shared" si="148"/>
        <v>0.87571191341436072</v>
      </c>
      <c r="H691" s="35">
        <f t="shared" si="149"/>
        <v>0.85120530770254854</v>
      </c>
      <c r="I691" s="35">
        <f t="shared" si="150"/>
        <v>0.82473534009820582</v>
      </c>
      <c r="J691" s="35">
        <f t="shared" si="151"/>
        <v>0.7970609494704114</v>
      </c>
      <c r="K691" s="35">
        <f t="shared" si="152"/>
        <v>0.76883144943500414</v>
      </c>
      <c r="L691" s="35">
        <f t="shared" si="153"/>
        <v>0.74057493717457257</v>
      </c>
      <c r="M691" s="35">
        <f t="shared" si="154"/>
        <v>0.71270121278353527</v>
      </c>
      <c r="N691" s="35">
        <f t="shared" si="155"/>
        <v>0.68551355014143811</v>
      </c>
    </row>
    <row r="692" spans="1:14">
      <c r="A692" s="34">
        <f t="shared" si="142"/>
        <v>814.01293254631878</v>
      </c>
      <c r="B692" s="35">
        <f t="shared" si="143"/>
        <v>5112001.2163908817</v>
      </c>
      <c r="C692" s="36">
        <f t="shared" si="144"/>
        <v>0.93724430395889469</v>
      </c>
      <c r="D692" s="35">
        <f t="shared" si="145"/>
        <v>0.92870840921417863</v>
      </c>
      <c r="E692" s="35">
        <f t="shared" si="146"/>
        <v>0.91498592558331526</v>
      </c>
      <c r="F692" s="35">
        <f t="shared" si="147"/>
        <v>0.89675769940399264</v>
      </c>
      <c r="G692" s="35">
        <f t="shared" si="148"/>
        <v>0.87484710005870825</v>
      </c>
      <c r="H692" s="35">
        <f t="shared" si="149"/>
        <v>0.85012940635144874</v>
      </c>
      <c r="I692" s="35">
        <f t="shared" si="150"/>
        <v>0.8234541307751283</v>
      </c>
      <c r="J692" s="35">
        <f t="shared" si="151"/>
        <v>0.79558947689518345</v>
      </c>
      <c r="K692" s="35">
        <f t="shared" si="152"/>
        <v>0.76719068971376114</v>
      </c>
      <c r="L692" s="35">
        <f t="shared" si="153"/>
        <v>0.73878888558668776</v>
      </c>
      <c r="M692" s="35">
        <f t="shared" si="154"/>
        <v>0.71079461982919956</v>
      </c>
      <c r="N692" s="35">
        <f t="shared" si="155"/>
        <v>0.683510336148202</v>
      </c>
    </row>
    <row r="693" spans="1:14">
      <c r="A693" s="34">
        <f t="shared" si="142"/>
        <v>815.88942615432734</v>
      </c>
      <c r="B693" s="35">
        <f t="shared" si="143"/>
        <v>5123785.5962491753</v>
      </c>
      <c r="C693" s="36">
        <f t="shared" si="144"/>
        <v>0.93700618733122309</v>
      </c>
      <c r="D693" s="35">
        <f t="shared" si="145"/>
        <v>0.92837606038539888</v>
      </c>
      <c r="E693" s="35">
        <f t="shared" si="146"/>
        <v>0.91450768354773004</v>
      </c>
      <c r="F693" s="35">
        <f t="shared" si="147"/>
        <v>0.896096167824737</v>
      </c>
      <c r="G693" s="35">
        <f t="shared" si="148"/>
        <v>0.87398079014764662</v>
      </c>
      <c r="H693" s="35">
        <f t="shared" si="149"/>
        <v>0.84905192967648913</v>
      </c>
      <c r="I693" s="35">
        <f t="shared" si="150"/>
        <v>0.82217167939192282</v>
      </c>
      <c r="J693" s="35">
        <f t="shared" si="151"/>
        <v>0.79411748966116236</v>
      </c>
      <c r="K693" s="35">
        <f t="shared" si="152"/>
        <v>0.76555047002372201</v>
      </c>
      <c r="L693" s="35">
        <f t="shared" si="153"/>
        <v>0.73700466482521954</v>
      </c>
      <c r="M693" s="35">
        <f t="shared" si="154"/>
        <v>0.70889128947651325</v>
      </c>
      <c r="N693" s="35">
        <f t="shared" si="155"/>
        <v>0.68151187186103868</v>
      </c>
    </row>
    <row r="694" spans="1:14">
      <c r="A694" s="34">
        <f t="shared" si="142"/>
        <v>817.77024552685396</v>
      </c>
      <c r="B694" s="35">
        <f t="shared" si="143"/>
        <v>5135597.1419086428</v>
      </c>
      <c r="C694" s="36">
        <f t="shared" si="144"/>
        <v>0.93676890620663134</v>
      </c>
      <c r="D694" s="35">
        <f t="shared" si="145"/>
        <v>0.92804401526364888</v>
      </c>
      <c r="E694" s="35">
        <f t="shared" si="146"/>
        <v>0.91402904330093626</v>
      </c>
      <c r="F694" s="35">
        <f t="shared" si="147"/>
        <v>0.89543357563683457</v>
      </c>
      <c r="G694" s="35">
        <f t="shared" si="148"/>
        <v>0.87311298933134129</v>
      </c>
      <c r="H694" s="35">
        <f t="shared" si="149"/>
        <v>0.84797289396927156</v>
      </c>
      <c r="I694" s="35">
        <f t="shared" si="150"/>
        <v>0.82088801377998055</v>
      </c>
      <c r="J694" s="35">
        <f t="shared" si="151"/>
        <v>0.79264502576515927</v>
      </c>
      <c r="K694" s="35">
        <f t="shared" si="152"/>
        <v>0.76391083523923087</v>
      </c>
      <c r="L694" s="35">
        <f t="shared" si="153"/>
        <v>0.73522232217261296</v>
      </c>
      <c r="M694" s="35">
        <f t="shared" si="154"/>
        <v>0.70699126656020239</v>
      </c>
      <c r="N694" s="35">
        <f t="shared" si="155"/>
        <v>0.67951819507774613</v>
      </c>
    </row>
    <row r="695" spans="1:14">
      <c r="A695" s="34">
        <f t="shared" si="142"/>
        <v>819.65540063581579</v>
      </c>
      <c r="B695" s="35">
        <f t="shared" si="143"/>
        <v>5147435.9159929231</v>
      </c>
      <c r="C695" s="36">
        <f t="shared" si="144"/>
        <v>0.93653245444700328</v>
      </c>
      <c r="D695" s="35">
        <f t="shared" si="145"/>
        <v>0.9277122669423612</v>
      </c>
      <c r="E695" s="35">
        <f t="shared" si="146"/>
        <v>0.91354999872284304</v>
      </c>
      <c r="F695" s="35">
        <f t="shared" si="147"/>
        <v>0.89476992073866679</v>
      </c>
      <c r="G695" s="35">
        <f t="shared" si="148"/>
        <v>0.87224370328098877</v>
      </c>
      <c r="H695" s="35">
        <f t="shared" si="149"/>
        <v>0.84689231548830746</v>
      </c>
      <c r="I695" s="35">
        <f t="shared" si="150"/>
        <v>0.81960316161563929</v>
      </c>
      <c r="J695" s="35">
        <f t="shared" si="151"/>
        <v>0.79117212285871852</v>
      </c>
      <c r="K695" s="35">
        <f t="shared" si="152"/>
        <v>0.7622718296524329</v>
      </c>
      <c r="L695" s="35">
        <f t="shared" si="153"/>
        <v>0.73344190408023147</v>
      </c>
      <c r="M695" s="35">
        <f t="shared" si="154"/>
        <v>0.70509459485979531</v>
      </c>
      <c r="N695" s="35">
        <f t="shared" si="155"/>
        <v>0.67752934237150386</v>
      </c>
    </row>
    <row r="696" spans="1:14">
      <c r="A696" s="34">
        <f t="shared" si="142"/>
        <v>821.5449014761175</v>
      </c>
      <c r="B696" s="35">
        <f t="shared" si="143"/>
        <v>5159301.981270018</v>
      </c>
      <c r="C696" s="36">
        <f t="shared" si="144"/>
        <v>0.93629682594401931</v>
      </c>
      <c r="D696" s="35">
        <f t="shared" si="145"/>
        <v>0.92738080853690785</v>
      </c>
      <c r="E696" s="35">
        <f t="shared" si="146"/>
        <v>0.91307054371577256</v>
      </c>
      <c r="F696" s="35">
        <f t="shared" si="147"/>
        <v>0.89410520105797764</v>
      </c>
      <c r="G696" s="35">
        <f t="shared" si="148"/>
        <v>0.87137293768883073</v>
      </c>
      <c r="H696" s="35">
        <f t="shared" si="149"/>
        <v>0.8458102104587395</v>
      </c>
      <c r="I696" s="35">
        <f t="shared" si="150"/>
        <v>0.81831715041995523</v>
      </c>
      <c r="J696" s="35">
        <f t="shared" si="151"/>
        <v>0.78969881824900745</v>
      </c>
      <c r="K696" s="35">
        <f t="shared" si="152"/>
        <v>0.76063349697692395</v>
      </c>
      <c r="L696" s="35">
        <f t="shared" si="153"/>
        <v>0.73166345617653661</v>
      </c>
      <c r="M696" s="35">
        <f t="shared" si="154"/>
        <v>0.70320131711375378</v>
      </c>
      <c r="N696" s="35">
        <f t="shared" si="155"/>
        <v>0.67554534911169595</v>
      </c>
    </row>
    <row r="697" spans="1:14">
      <c r="A697" s="34">
        <f t="shared" si="142"/>
        <v>823.43875806570452</v>
      </c>
      <c r="B697" s="35">
        <f t="shared" si="143"/>
        <v>5171195.4006526247</v>
      </c>
      <c r="C697" s="36">
        <f t="shared" si="144"/>
        <v>0.93606201461891492</v>
      </c>
      <c r="D697" s="35">
        <f t="shared" si="145"/>
        <v>0.92704963318444045</v>
      </c>
      <c r="E697" s="35">
        <f t="shared" si="146"/>
        <v>0.91259067220448076</v>
      </c>
      <c r="F697" s="35">
        <f t="shared" si="147"/>
        <v>0.89343941455201947</v>
      </c>
      <c r="G697" s="35">
        <f t="shared" si="148"/>
        <v>0.87050069826817456</v>
      </c>
      <c r="H697" s="35">
        <f t="shared" si="149"/>
        <v>0.8447265950720767</v>
      </c>
      <c r="I697" s="35">
        <f t="shared" si="150"/>
        <v>0.81703000755850119</v>
      </c>
      <c r="J697" s="35">
        <f t="shared" si="151"/>
        <v>0.78822514889975326</v>
      </c>
      <c r="K697" s="35">
        <f t="shared" si="152"/>
        <v>0.75899588035145205</v>
      </c>
      <c r="L697" s="35">
        <f t="shared" si="153"/>
        <v>0.72988702327529242</v>
      </c>
      <c r="M697" s="35">
        <f t="shared" si="154"/>
        <v>0.70131147503355196</v>
      </c>
      <c r="N697" s="35">
        <f t="shared" si="155"/>
        <v>0.67356624948454291</v>
      </c>
    </row>
    <row r="698" spans="1:14">
      <c r="A698" s="34">
        <f t="shared" si="142"/>
        <v>825.33698044561595</v>
      </c>
      <c r="B698" s="35">
        <f t="shared" si="143"/>
        <v>5183116.2371984683</v>
      </c>
      <c r="C698" s="36">
        <f t="shared" si="144"/>
        <v>0.9358280144222364</v>
      </c>
      <c r="D698" s="35">
        <f t="shared" si="145"/>
        <v>0.92671873404372562</v>
      </c>
      <c r="E698" s="35">
        <f t="shared" si="146"/>
        <v>0.91211037813617024</v>
      </c>
      <c r="F698" s="35">
        <f t="shared" si="147"/>
        <v>0.89277255920769083</v>
      </c>
      <c r="G698" s="35">
        <f t="shared" si="148"/>
        <v>0.86962699075340666</v>
      </c>
      <c r="H698" s="35">
        <f t="shared" si="149"/>
        <v>0.84364148548592388</v>
      </c>
      <c r="I698" s="35">
        <f t="shared" si="150"/>
        <v>0.81574176024117595</v>
      </c>
      <c r="J698" s="35">
        <f t="shared" si="151"/>
        <v>0.78675115143221064</v>
      </c>
      <c r="K698" s="35">
        <f t="shared" si="152"/>
        <v>0.75735902234365515</v>
      </c>
      <c r="L698" s="35">
        <f t="shared" si="153"/>
        <v>0.72811264938377629</v>
      </c>
      <c r="M698" s="35">
        <f t="shared" si="154"/>
        <v>0.6994251093176781</v>
      </c>
      <c r="N698" s="35">
        <f t="shared" si="155"/>
        <v>0.67159207651352459</v>
      </c>
    </row>
    <row r="699" spans="1:14">
      <c r="A699" s="34">
        <f t="shared" si="142"/>
        <v>827.23957868003788</v>
      </c>
      <c r="B699" s="35">
        <f t="shared" si="143"/>
        <v>5195064.5541106379</v>
      </c>
      <c r="C699" s="36">
        <f t="shared" si="144"/>
        <v>0.93559481933360222</v>
      </c>
      <c r="D699" s="35">
        <f t="shared" si="145"/>
        <v>0.92638810429498453</v>
      </c>
      <c r="E699" s="35">
        <f t="shared" si="146"/>
        <v>0.91162965548051045</v>
      </c>
      <c r="F699" s="35">
        <f t="shared" si="147"/>
        <v>0.89210463304167642</v>
      </c>
      <c r="G699" s="35">
        <f t="shared" si="148"/>
        <v>0.86875182090000158</v>
      </c>
      <c r="H699" s="35">
        <f t="shared" si="149"/>
        <v>0.8425548978237164</v>
      </c>
      <c r="I699" s="35">
        <f t="shared" si="150"/>
        <v>0.81445243552203328</v>
      </c>
      <c r="J699" s="35">
        <f t="shared" si="151"/>
        <v>0.78527686212616599</v>
      </c>
      <c r="K699" s="35">
        <f t="shared" si="152"/>
        <v>0.75572296495384172</v>
      </c>
      <c r="L699" s="35">
        <f t="shared" si="153"/>
        <v>0.7263403777109988</v>
      </c>
      <c r="M699" s="35">
        <f t="shared" si="154"/>
        <v>0.69754225966556704</v>
      </c>
      <c r="N699" s="35">
        <f t="shared" si="155"/>
        <v>0.66962286207960142</v>
      </c>
    </row>
    <row r="700" spans="1:14">
      <c r="A700" s="34">
        <f t="shared" ref="A700:A763" si="156">A699*10^0.001</f>
        <v>829.1465628563567</v>
      </c>
      <c r="B700" s="35">
        <f t="shared" si="143"/>
        <v>5207040.4147379203</v>
      </c>
      <c r="C700" s="36">
        <f t="shared" si="144"/>
        <v>0.9353624233614628</v>
      </c>
      <c r="D700" s="35">
        <f t="shared" si="145"/>
        <v>0.92605773713973361</v>
      </c>
      <c r="E700" s="35">
        <f t="shared" si="146"/>
        <v>0.91114849822965305</v>
      </c>
      <c r="F700" s="35">
        <f t="shared" si="147"/>
        <v>0.89143563410058413</v>
      </c>
      <c r="G700" s="35">
        <f t="shared" si="148"/>
        <v>0.86787519448453265</v>
      </c>
      <c r="H700" s="35">
        <f t="shared" si="149"/>
        <v>0.84146684817445616</v>
      </c>
      <c r="I700" s="35">
        <f t="shared" si="150"/>
        <v>0.81316206029912785</v>
      </c>
      <c r="J700" s="35">
        <f t="shared" si="151"/>
        <v>0.78380231692097801</v>
      </c>
      <c r="K700" s="35">
        <f t="shared" si="152"/>
        <v>0.75408774961880765</v>
      </c>
      <c r="L700" s="35">
        <f t="shared" si="153"/>
        <v>0.7245702506759315</v>
      </c>
      <c r="M700" s="35">
        <f t="shared" si="154"/>
        <v>0.69566296479145839</v>
      </c>
      <c r="N700" s="35">
        <f t="shared" si="155"/>
        <v>0.66765863694122685</v>
      </c>
    </row>
    <row r="701" spans="1:14">
      <c r="A701" s="34">
        <f t="shared" si="156"/>
        <v>831.05794308521274</v>
      </c>
      <c r="B701" s="35">
        <f t="shared" si="143"/>
        <v>5219043.8825751357</v>
      </c>
      <c r="C701" s="36">
        <f t="shared" si="144"/>
        <v>0.93513082054286611</v>
      </c>
      <c r="D701" s="35">
        <f t="shared" si="145"/>
        <v>0.92572762580062729</v>
      </c>
      <c r="E701" s="35">
        <f t="shared" si="146"/>
        <v>0.91066690039825415</v>
      </c>
      <c r="F701" s="35">
        <f t="shared" si="147"/>
        <v>0.89076556046108257</v>
      </c>
      <c r="G701" s="35">
        <f t="shared" si="148"/>
        <v>0.86699711730467544</v>
      </c>
      <c r="H701" s="35">
        <f t="shared" si="149"/>
        <v>0.84037735259245028</v>
      </c>
      <c r="I701" s="35">
        <f t="shared" si="150"/>
        <v>0.81187066131437768</v>
      </c>
      <c r="J701" s="35">
        <f t="shared" si="151"/>
        <v>0.78232755141665122</v>
      </c>
      <c r="K701" s="35">
        <f t="shared" si="152"/>
        <v>0.75245341721569114</v>
      </c>
      <c r="L701" s="35">
        <f t="shared" si="153"/>
        <v>0.72280230991573646</v>
      </c>
      <c r="M701" s="35">
        <f t="shared" si="154"/>
        <v>0.69378726243817412</v>
      </c>
      <c r="N701" s="35">
        <f t="shared" si="155"/>
        <v>0.6656994307541505</v>
      </c>
    </row>
    <row r="702" spans="1:14">
      <c r="A702" s="34">
        <f t="shared" si="156"/>
        <v>832.97372950055376</v>
      </c>
      <c r="B702" s="35">
        <f t="shared" si="143"/>
        <v>5231075.0212634774</v>
      </c>
      <c r="C702" s="36">
        <f t="shared" si="144"/>
        <v>0.93490000494322101</v>
      </c>
      <c r="D702" s="35">
        <f t="shared" si="145"/>
        <v>0.92539776352130076</v>
      </c>
      <c r="E702" s="35">
        <f t="shared" si="146"/>
        <v>0.91018485602349142</v>
      </c>
      <c r="F702" s="35">
        <f t="shared" si="147"/>
        <v>0.89009441023003399</v>
      </c>
      <c r="G702" s="35">
        <f t="shared" si="148"/>
        <v>0.8661175951792095</v>
      </c>
      <c r="H702" s="35">
        <f t="shared" si="149"/>
        <v>0.83928642709704948</v>
      </c>
      <c r="I702" s="35">
        <f t="shared" si="150"/>
        <v>0.810578265153441</v>
      </c>
      <c r="J702" s="35">
        <f t="shared" si="151"/>
        <v>0.78085260087494091</v>
      </c>
      <c r="K702" s="35">
        <f t="shared" si="152"/>
        <v>0.75082000806585703</v>
      </c>
      <c r="L702" s="35">
        <f t="shared" si="153"/>
        <v>0.7210365962939933</v>
      </c>
      <c r="M702" s="35">
        <f t="shared" si="154"/>
        <v>0.69191518939081309</v>
      </c>
      <c r="N702" s="35">
        <f t="shared" si="155"/>
        <v>0.66374527209100731</v>
      </c>
    </row>
    <row r="703" spans="1:14">
      <c r="A703" s="34">
        <f t="shared" si="156"/>
        <v>834.89393225968854</v>
      </c>
      <c r="B703" s="35">
        <f t="shared" si="143"/>
        <v>5243133.8945908444</v>
      </c>
      <c r="C703" s="36">
        <f t="shared" si="144"/>
        <v>0.93466997065606616</v>
      </c>
      <c r="D703" s="35">
        <f t="shared" si="145"/>
        <v>0.92506814356621725</v>
      </c>
      <c r="E703" s="35">
        <f t="shared" si="146"/>
        <v>0.90970235916508757</v>
      </c>
      <c r="F703" s="35">
        <f t="shared" si="147"/>
        <v>0.88942218154463104</v>
      </c>
      <c r="G703" s="35">
        <f t="shared" si="148"/>
        <v>0.86523663394801931</v>
      </c>
      <c r="H703" s="35">
        <f t="shared" si="149"/>
        <v>0.83819408767239167</v>
      </c>
      <c r="I703" s="35">
        <f t="shared" si="150"/>
        <v>0.80928489824561312</v>
      </c>
      <c r="J703" s="35">
        <f t="shared" si="151"/>
        <v>0.77937750022049346</v>
      </c>
      <c r="K703" s="35">
        <f t="shared" si="152"/>
        <v>0.74918756193882086</v>
      </c>
      <c r="L703" s="35">
        <f t="shared" si="153"/>
        <v>0.71927314990892766</v>
      </c>
      <c r="M703" s="35">
        <f t="shared" si="154"/>
        <v>0.69004678149036469</v>
      </c>
      <c r="N703" s="35">
        <f t="shared" si="155"/>
        <v>0.6617961884606981</v>
      </c>
    </row>
    <row r="704" spans="1:14">
      <c r="A704" s="34">
        <f t="shared" si="156"/>
        <v>836.81856154334093</v>
      </c>
      <c r="B704" s="35">
        <f t="shared" si="143"/>
        <v>5255220.5664921813</v>
      </c>
      <c r="C704" s="36">
        <f t="shared" si="144"/>
        <v>0.93444071180283761</v>
      </c>
      <c r="D704" s="35">
        <f t="shared" si="145"/>
        <v>0.92473875922051263</v>
      </c>
      <c r="E704" s="35">
        <f t="shared" si="146"/>
        <v>0.90921940390533007</v>
      </c>
      <c r="F704" s="35">
        <f t="shared" si="147"/>
        <v>0.88874887257252455</v>
      </c>
      <c r="G704" s="35">
        <f t="shared" si="148"/>
        <v>0.864354239472088</v>
      </c>
      <c r="H704" s="35">
        <f t="shared" si="149"/>
        <v>0.83710035026714436</v>
      </c>
      <c r="I704" s="35">
        <f t="shared" si="150"/>
        <v>0.80799058686373548</v>
      </c>
      <c r="J704" s="35">
        <f t="shared" si="151"/>
        <v>0.77790228404201445</v>
      </c>
      <c r="K704" s="35">
        <f t="shared" si="152"/>
        <v>0.74755611805619349</v>
      </c>
      <c r="L704" s="35">
        <f t="shared" si="153"/>
        <v>0.71751201010162924</v>
      </c>
      <c r="M704" s="35">
        <f t="shared" si="154"/>
        <v>0.68818207364722939</v>
      </c>
      <c r="N704" s="35">
        <f t="shared" si="155"/>
        <v>0.65985220632754837</v>
      </c>
    </row>
    <row r="705" spans="1:14">
      <c r="A705" s="34">
        <f t="shared" si="156"/>
        <v>838.74762755570384</v>
      </c>
      <c r="B705" s="35">
        <f t="shared" si="143"/>
        <v>5267335.10104982</v>
      </c>
      <c r="C705" s="36">
        <f t="shared" si="144"/>
        <v>0.93421222253264169</v>
      </c>
      <c r="D705" s="35">
        <f t="shared" si="145"/>
        <v>0.92440960378984638</v>
      </c>
      <c r="E705" s="35">
        <f t="shared" si="146"/>
        <v>0.90873598434909497</v>
      </c>
      <c r="F705" s="35">
        <f t="shared" si="147"/>
        <v>0.88807448151196045</v>
      </c>
      <c r="G705" s="35">
        <f t="shared" si="148"/>
        <v>0.86347041763349353</v>
      </c>
      <c r="H705" s="35">
        <f t="shared" si="149"/>
        <v>0.8360052307942516</v>
      </c>
      <c r="I705" s="35">
        <f t="shared" si="150"/>
        <v>0.80669535712412366</v>
      </c>
      <c r="J705" s="35">
        <f t="shared" si="151"/>
        <v>0.77642698659347031</v>
      </c>
      <c r="K705" s="35">
        <f t="shared" si="152"/>
        <v>0.74592571509566419</v>
      </c>
      <c r="L705" s="35">
        <f t="shared" si="153"/>
        <v>0.71575321546426562</v>
      </c>
      <c r="M705" s="35">
        <f t="shared" si="154"/>
        <v>0.68632109985465284</v>
      </c>
      <c r="N705" s="35">
        <f t="shared" si="155"/>
        <v>0.65791335113025651</v>
      </c>
    </row>
    <row r="706" spans="1:14">
      <c r="A706" s="34">
        <f t="shared" si="156"/>
        <v>840.68114052449323</v>
      </c>
      <c r="B706" s="35">
        <f t="shared" si="143"/>
        <v>5279477.5624938179</v>
      </c>
      <c r="C706" s="36">
        <f t="shared" si="144"/>
        <v>0.9339844970220248</v>
      </c>
      <c r="D706" s="35">
        <f t="shared" si="145"/>
        <v>0.92408067060024923</v>
      </c>
      <c r="E706" s="35">
        <f t="shared" si="146"/>
        <v>0.90825209462386947</v>
      </c>
      <c r="F706" s="35">
        <f t="shared" si="147"/>
        <v>0.88739900659190318</v>
      </c>
      <c r="G706" s="35">
        <f t="shared" si="148"/>
        <v>0.86258517433539517</v>
      </c>
      <c r="H706" s="35">
        <f t="shared" si="149"/>
        <v>0.83490874513068025</v>
      </c>
      <c r="I706" s="35">
        <f t="shared" si="150"/>
        <v>0.80539923498650678</v>
      </c>
      <c r="J706" s="35">
        <f t="shared" si="151"/>
        <v>0.77495164179531617</v>
      </c>
      <c r="K706" s="35">
        <f t="shared" si="152"/>
        <v>0.74429639119500102</v>
      </c>
      <c r="L706" s="35">
        <f t="shared" si="153"/>
        <v>0.71399680384828079</v>
      </c>
      <c r="M706" s="35">
        <f t="shared" si="154"/>
        <v>0.68446389320206391</v>
      </c>
      <c r="N706" s="35">
        <f t="shared" si="155"/>
        <v>0.65597964730061964</v>
      </c>
    </row>
    <row r="707" spans="1:14">
      <c r="A707" s="34">
        <f t="shared" si="156"/>
        <v>842.61911070100234</v>
      </c>
      <c r="B707" s="35">
        <f t="shared" ref="B707:B770" si="157">2000*3.14*A707</f>
        <v>5291648.015202295</v>
      </c>
      <c r="C707" s="36">
        <f t="shared" ref="C707:C770" si="158">(B707/wo)^2*SQRT(Ma*(Ma-1))/SQRT((1-B707^2/wp^2)^2+(B707/wo)^2*(1-B707^2/wo^2)^2*(IF(answer,Ma,Ma-1)*0.1)^2)/IF(answer,1,MC)</f>
        <v>0.93375752947475188</v>
      </c>
      <c r="D707" s="35">
        <f t="shared" ref="D707:D770" si="159">(B707/wo)^2*SQRT(Ma*(Ma-1))/SQRT((1-B707^2/wp^2)^2+(B707/wo)^2*(1-B707^2/wo^2)^2*(IF(answer,Ma,Ma-1)*0.2)^2)/IF(answer,1,MC)</f>
        <v>0.9237519529979773</v>
      </c>
      <c r="E707" s="35">
        <f t="shared" ref="E707:E770" si="160">(B707/wo)^2*SQRT(Ma*(Ma-1))/SQRT((1-B707^2/wp^2)^2+(B707/wo)^2*(1-B707^2/wo^2)^2*(IF(answer,Ma,Ma-1)*0.3)^2)/IF(answer,1,MC)</f>
        <v>0.9077677288797773</v>
      </c>
      <c r="F707" s="35">
        <f t="shared" ref="F707:F770" si="161">(B707/wo)^2*SQRT(Ma*(Ma-1))/SQRT((1-B707^2/wp^2)^2+(B707/wo)^2*(1-B707^2/wo^2)^2*(IF(answer,Ma,Ma-1)*0.4)^2)/IF(answer,1,MC)</f>
        <v>0.88672244607216943</v>
      </c>
      <c r="G707" s="35">
        <f t="shared" ref="G707:G770" si="162">(B707/wo)^2*SQRT(Ma*(Ma-1))/SQRT((1-B707^2/wp^2)^2+(B707/wo)^2*(1-B707^2/wo^2)^2*(IF(answer,Ma,Ma-1)*0.5)^2)/IF(answer,1,MC)</f>
        <v>0.8616985155020257</v>
      </c>
      <c r="H707" s="35">
        <f t="shared" ref="H707:H770" si="163">(B707/wo)^2*SQRT(Ma*(Ma-1))/SQRT((1-B707^2/wp^2)^2+(B707/wo)^2*(1-B707^2/wo^2)^2*(IF(answer,Ma,Ma-1)*0.6)^2)/IF(answer,1,MC)</f>
        <v>0.83381090911717182</v>
      </c>
      <c r="I707" s="35">
        <f t="shared" ref="I707:I770" si="164">(B707/wo)^2*SQRT(Ma*(Ma-1))/SQRT((1-B707^2/wp^2)^2+(B707/wo)^2*(1-B707^2/wo^2)^2*(IF(answer,Ma,Ma-1)*0.7)^2)/IF(answer,1,MC)</f>
        <v>0.80410224625398907</v>
      </c>
      <c r="J707" s="35">
        <f t="shared" ref="J707:J770" si="165">(B707/wo)^2*SQRT(Ma*(Ma-1))/SQRT((1-B707^2/wp^2)^2+(B707/wo)^2*(1-B707^2/wo^2)^2*(IF(answer,Ma,Ma-1)*0.8)^2)/IF(answer,1,MC)</f>
        <v>0.77347628323575734</v>
      </c>
      <c r="K707" s="35">
        <f t="shared" ref="K707:K770" si="166">(B707/wo)^2*SQRT(Ma*(Ma-1))/SQRT((1-B707^2/wp^2)^2+(B707/wo)^2*(1-B707^2/wo^2)^2*(IF(answer,Ma,Ma-1)*0.9)^2)/IF(answer,1,MC)</f>
        <v>0.74266818395608558</v>
      </c>
      <c r="L707" s="35">
        <f t="shared" ref="L707:L770" si="167">(B707/wo)^2*SQRT(Ma*(Ma-1))/SQRT((1-B707^2/wp^2)^2+(B707/wo)^2*(1-B707^2/wo^2)^2*(IF(answer,Ma,Ma-1)*1)^2)/IF(answer,1,MC)</f>
        <v>0.7122428123725858</v>
      </c>
      <c r="M707" s="35">
        <f t="shared" ref="M707:M770" si="168">(B707/wo)^2*SQRT(Ma*(Ma-1))/SQRT((1-B707^2/wp^2)^2+(B707/wo)^2*(1-B707^2/wo^2)^2*(IF(answer,Ma,Ma-1)*1.1)^2)/IF(answer,1,MC)</f>
        <v>0.68261048588832118</v>
      </c>
      <c r="N707" s="35">
        <f t="shared" ref="N707:N770" si="169">(B707/wo)^2*SQRT(Ma*(Ma-1))/SQRT((1-B707^2/wp^2)^2+(B707/wo)^2*(1-B707^2/wo^2)^2*(IF(answer,Ma,Ma-1)*1.2)^2)/IF(answer,1,MC)</f>
        <v>0.6540511182820451</v>
      </c>
    </row>
    <row r="708" spans="1:14">
      <c r="A708" s="34">
        <f t="shared" si="156"/>
        <v>844.56154836015617</v>
      </c>
      <c r="B708" s="35">
        <f t="shared" si="157"/>
        <v>5303846.5237017805</v>
      </c>
      <c r="C708" s="36">
        <f t="shared" si="158"/>
        <v>0.93353131412157853</v>
      </c>
      <c r="D708" s="35">
        <f t="shared" si="159"/>
        <v>0.92342344434936274</v>
      </c>
      <c r="E708" s="35">
        <f t="shared" si="160"/>
        <v>0.90728288128960277</v>
      </c>
      <c r="F708" s="35">
        <f t="shared" si="161"/>
        <v>0.88604479824355165</v>
      </c>
      <c r="G708" s="35">
        <f t="shared" si="162"/>
        <v>0.86081044707867216</v>
      </c>
      <c r="H708" s="35">
        <f t="shared" si="163"/>
        <v>0.83271173855799208</v>
      </c>
      <c r="I708" s="35">
        <f t="shared" si="164"/>
        <v>0.80280441657301838</v>
      </c>
      <c r="J708" s="35">
        <f t="shared" si="165"/>
        <v>0.77200094417203247</v>
      </c>
      <c r="K708" s="35">
        <f t="shared" si="166"/>
        <v>0.7410411304489628</v>
      </c>
      <c r="L708" s="35">
        <f t="shared" si="167"/>
        <v>0.71049127743172824</v>
      </c>
      <c r="M708" s="35">
        <f t="shared" si="168"/>
        <v>0.68076090923485644</v>
      </c>
      <c r="N708" s="35">
        <f t="shared" si="169"/>
        <v>0.65212778654783821</v>
      </c>
    </row>
    <row r="709" spans="1:14">
      <c r="A709" s="34">
        <f t="shared" si="156"/>
        <v>846.50846380056589</v>
      </c>
      <c r="B709" s="35">
        <f t="shared" si="157"/>
        <v>5316073.1526675541</v>
      </c>
      <c r="C709" s="36">
        <f t="shared" si="158"/>
        <v>0.93330584522003235</v>
      </c>
      <c r="D709" s="35">
        <f t="shared" si="159"/>
        <v>0.92309513804067067</v>
      </c>
      <c r="E709" s="35">
        <f t="shared" si="160"/>
        <v>0.9067975460488179</v>
      </c>
      <c r="F709" s="35">
        <f t="shared" si="161"/>
        <v>0.88536606142794472</v>
      </c>
      <c r="G709" s="35">
        <f t="shared" si="162"/>
        <v>0.85992097503165954</v>
      </c>
      <c r="H709" s="35">
        <f t="shared" si="163"/>
        <v>0.83161124922068641</v>
      </c>
      <c r="I709" s="35">
        <f t="shared" si="164"/>
        <v>0.80150577143337542</v>
      </c>
      <c r="J709" s="35">
        <f t="shared" si="165"/>
        <v>0.77052565753172964</v>
      </c>
      <c r="K709" s="35">
        <f t="shared" si="166"/>
        <v>0.73941526721591755</v>
      </c>
      <c r="L709" s="35">
        <f t="shared" si="167"/>
        <v>0.70874223470404696</v>
      </c>
      <c r="M709" s="35">
        <f t="shared" si="168"/>
        <v>0.67891519369872255</v>
      </c>
      <c r="N709" s="35">
        <f t="shared" si="169"/>
        <v>0.65020967361927196</v>
      </c>
    </row>
    <row r="710" spans="1:14">
      <c r="A710" s="34">
        <f t="shared" si="156"/>
        <v>848.45986734458324</v>
      </c>
      <c r="B710" s="35">
        <f t="shared" si="157"/>
        <v>5328327.9669239828</v>
      </c>
      <c r="C710" s="36">
        <f t="shared" si="158"/>
        <v>0.9330811170541915</v>
      </c>
      <c r="D710" s="35">
        <f t="shared" si="159"/>
        <v>0.92276702747795381</v>
      </c>
      <c r="E710" s="35">
        <f t="shared" si="160"/>
        <v>0.90631171737560901</v>
      </c>
      <c r="F710" s="35">
        <f t="shared" si="161"/>
        <v>0.88468623397847113</v>
      </c>
      <c r="G710" s="35">
        <f t="shared" si="162"/>
        <v>0.85903010534832946</v>
      </c>
      <c r="H710" s="35">
        <f t="shared" si="163"/>
        <v>0.83050945683583521</v>
      </c>
      <c r="I710" s="35">
        <f t="shared" si="164"/>
        <v>0.80020633616817738</v>
      </c>
      <c r="J710" s="35">
        <f t="shared" si="165"/>
        <v>0.76905045591412635</v>
      </c>
      <c r="K710" s="35">
        <f t="shared" si="166"/>
        <v>0.73779063027557001</v>
      </c>
      <c r="L710" s="35">
        <f t="shared" si="167"/>
        <v>0.70699571915980641</v>
      </c>
      <c r="M710" s="35">
        <f t="shared" si="168"/>
        <v>0.67707336888553882</v>
      </c>
      <c r="N710" s="35">
        <f t="shared" si="169"/>
        <v>0.64829680008343649</v>
      </c>
    </row>
    <row r="711" spans="1:14">
      <c r="A711" s="34">
        <f t="shared" si="156"/>
        <v>850.41576933835563</v>
      </c>
      <c r="B711" s="35">
        <f t="shared" si="157"/>
        <v>5340611.0314448737</v>
      </c>
      <c r="C711" s="36">
        <f t="shared" si="158"/>
        <v>0.93285712393446563</v>
      </c>
      <c r="D711" s="35">
        <f t="shared" si="159"/>
        <v>0.92243910608691049</v>
      </c>
      <c r="E711" s="35">
        <f t="shared" si="160"/>
        <v>0.90582538951090352</v>
      </c>
      <c r="F711" s="35">
        <f t="shared" si="161"/>
        <v>0.88400531427960249</v>
      </c>
      <c r="G711" s="35">
        <f t="shared" si="162"/>
        <v>0.85813784403701598</v>
      </c>
      <c r="H711" s="35">
        <f t="shared" si="163"/>
        <v>0.82940637709681142</v>
      </c>
      <c r="I711" s="35">
        <f t="shared" si="164"/>
        <v>0.79890613595389182</v>
      </c>
      <c r="J711" s="35">
        <f t="shared" si="165"/>
        <v>0.76757537159155353</v>
      </c>
      <c r="K711" s="35">
        <f t="shared" si="166"/>
        <v>0.736167255126989</v>
      </c>
      <c r="L711" s="35">
        <f t="shared" si="167"/>
        <v>0.70525176506930654</v>
      </c>
      <c r="M711" s="35">
        <f t="shared" si="168"/>
        <v>0.67523546356232989</v>
      </c>
      <c r="N711" s="35">
        <f t="shared" si="169"/>
        <v>0.64638918561086456</v>
      </c>
    </row>
    <row r="712" spans="1:14">
      <c r="A712" s="34">
        <f t="shared" si="156"/>
        <v>852.3761801518807</v>
      </c>
      <c r="B712" s="35">
        <f t="shared" si="157"/>
        <v>5352922.4113538107</v>
      </c>
      <c r="C712" s="36">
        <f t="shared" si="158"/>
        <v>0.9326338601973807</v>
      </c>
      <c r="D712" s="35">
        <f t="shared" si="159"/>
        <v>0.92211136731274423</v>
      </c>
      <c r="E712" s="35">
        <f t="shared" si="160"/>
        <v>0.90533855671839969</v>
      </c>
      <c r="F712" s="35">
        <f t="shared" si="161"/>
        <v>0.88332330074728216</v>
      </c>
      <c r="G712" s="35">
        <f t="shared" si="162"/>
        <v>0.85724419712701938</v>
      </c>
      <c r="H712" s="35">
        <f t="shared" si="163"/>
        <v>0.82830202565954025</v>
      </c>
      <c r="I712" s="35">
        <f t="shared" si="164"/>
        <v>0.79760519581037004</v>
      </c>
      <c r="J712" s="35">
        <f t="shared" si="165"/>
        <v>0.76610043651078819</v>
      </c>
      <c r="K712" s="35">
        <f t="shared" si="166"/>
        <v>0.73454517675382247</v>
      </c>
      <c r="L712" s="35">
        <f t="shared" si="167"/>
        <v>0.70351040601097103</v>
      </c>
      <c r="M712" s="35">
        <f t="shared" si="168"/>
        <v>0.67340150567026191</v>
      </c>
      <c r="N712" s="35">
        <f t="shared" si="169"/>
        <v>0.64448684897293851</v>
      </c>
    </row>
    <row r="713" spans="1:14">
      <c r="A713" s="34">
        <f t="shared" si="156"/>
        <v>854.34111017906139</v>
      </c>
      <c r="B713" s="35">
        <f t="shared" si="157"/>
        <v>5365262.1719245054</v>
      </c>
      <c r="C713" s="36">
        <f t="shared" si="158"/>
        <v>0.93241132020536288</v>
      </c>
      <c r="D713" s="35">
        <f t="shared" si="159"/>
        <v>0.92178380462002441</v>
      </c>
      <c r="E713" s="35">
        <f t="shared" si="160"/>
        <v>0.90485121328459639</v>
      </c>
      <c r="F713" s="35">
        <f t="shared" si="161"/>
        <v>0.88264019182904507</v>
      </c>
      <c r="G713" s="35">
        <f t="shared" si="162"/>
        <v>0.8563491706685763</v>
      </c>
      <c r="H713" s="35">
        <f t="shared" si="163"/>
        <v>0.82719641814226186</v>
      </c>
      <c r="I713" s="35">
        <f t="shared" si="164"/>
        <v>0.79630354060089092</v>
      </c>
      <c r="J713" s="35">
        <f t="shared" si="165"/>
        <v>0.76462568229446681</v>
      </c>
      <c r="K713" s="35">
        <f t="shared" si="166"/>
        <v>0.73292442962844384</v>
      </c>
      <c r="L713" s="35">
        <f t="shared" si="167"/>
        <v>0.70177167487940617</v>
      </c>
      <c r="M713" s="35">
        <f t="shared" si="168"/>
        <v>0.67157152233727091</v>
      </c>
      <c r="N713" s="35">
        <f t="shared" si="169"/>
        <v>0.64258980805907384</v>
      </c>
    </row>
    <row r="714" spans="1:14">
      <c r="A714" s="34">
        <f t="shared" si="156"/>
        <v>856.31056983776125</v>
      </c>
      <c r="B714" s="35">
        <f t="shared" si="157"/>
        <v>5377630.3785811402</v>
      </c>
      <c r="C714" s="36">
        <f t="shared" si="158"/>
        <v>0.93218949834652465</v>
      </c>
      <c r="D714" s="35">
        <f t="shared" si="159"/>
        <v>0.92145641149254653</v>
      </c>
      <c r="E714" s="35">
        <f t="shared" si="160"/>
        <v>0.90436335351882113</v>
      </c>
      <c r="F714" s="35">
        <f t="shared" si="161"/>
        <v>0.88195598600413572</v>
      </c>
      <c r="G714" s="35">
        <f t="shared" si="162"/>
        <v>0.85545277073282699</v>
      </c>
      <c r="H714" s="35">
        <f t="shared" si="163"/>
        <v>0.82608957012529405</v>
      </c>
      <c r="I714" s="35">
        <f t="shared" si="164"/>
        <v>0.79500119503222033</v>
      </c>
      <c r="J714" s="35">
        <f t="shared" si="165"/>
        <v>0.76315114024252362</v>
      </c>
      <c r="K714" s="35">
        <f t="shared" si="166"/>
        <v>0.73130504771611193</v>
      </c>
      <c r="L714" s="35">
        <f t="shared" si="167"/>
        <v>0.70003560389343389</v>
      </c>
      <c r="M714" s="35">
        <f t="shared" si="168"/>
        <v>0.66974553989058028</v>
      </c>
      <c r="N714" s="35">
        <f t="shared" si="169"/>
        <v>0.64069807989368155</v>
      </c>
    </row>
    <row r="715" spans="1:14">
      <c r="A715" s="34">
        <f t="shared" si="156"/>
        <v>858.28456956985917</v>
      </c>
      <c r="B715" s="35">
        <f t="shared" si="157"/>
        <v>5390027.0968987159</v>
      </c>
      <c r="C715" s="36">
        <f t="shared" si="158"/>
        <v>0.93196838903445456</v>
      </c>
      <c r="D715" s="35">
        <f t="shared" si="159"/>
        <v>0.92112918143319888</v>
      </c>
      <c r="E715" s="35">
        <f t="shared" si="160"/>
        <v>0.90387497175326326</v>
      </c>
      <c r="F715" s="35">
        <f t="shared" si="161"/>
        <v>0.88127068178362733</v>
      </c>
      <c r="G715" s="35">
        <f t="shared" si="162"/>
        <v>0.85455500341178148</v>
      </c>
      <c r="H715" s="35">
        <f t="shared" si="163"/>
        <v>0.82498149715079938</v>
      </c>
      <c r="I715" s="35">
        <f t="shared" si="164"/>
        <v>0.79369818365468447</v>
      </c>
      <c r="J715" s="35">
        <f t="shared" si="165"/>
        <v>0.76167684133365043</v>
      </c>
      <c r="K715" s="35">
        <f t="shared" si="166"/>
        <v>0.72968706447914378</v>
      </c>
      <c r="L715" s="35">
        <f t="shared" si="167"/>
        <v>0.69830222460409286</v>
      </c>
      <c r="M715" s="35">
        <f t="shared" si="168"/>
        <v>0.66792358386911199</v>
      </c>
      <c r="N715" s="35">
        <f t="shared" si="169"/>
        <v>0.63881168065290983</v>
      </c>
    </row>
    <row r="716" spans="1:14">
      <c r="A716" s="34">
        <f t="shared" si="156"/>
        <v>860.2631198413053</v>
      </c>
      <c r="B716" s="35">
        <f t="shared" si="157"/>
        <v>5402452.3926033974</v>
      </c>
      <c r="C716" s="36">
        <f t="shared" si="158"/>
        <v>0.93174798670800618</v>
      </c>
      <c r="D716" s="35">
        <f t="shared" si="159"/>
        <v>0.92080210796382567</v>
      </c>
      <c r="E716" s="35">
        <f t="shared" si="160"/>
        <v>0.903386062343006</v>
      </c>
      <c r="F716" s="35">
        <f t="shared" si="161"/>
        <v>0.88058427771053682</v>
      </c>
      <c r="G716" s="35">
        <f t="shared" si="162"/>
        <v>0.85365587481828153</v>
      </c>
      <c r="H716" s="35">
        <f t="shared" si="163"/>
        <v>0.82387221472255345</v>
      </c>
      <c r="I716" s="35">
        <f t="shared" si="164"/>
        <v>0.79239453086225553</v>
      </c>
      <c r="J716" s="35">
        <f t="shared" si="165"/>
        <v>0.7602028162267811</v>
      </c>
      <c r="K716" s="35">
        <f t="shared" si="166"/>
        <v>0.72807051288109892</v>
      </c>
      <c r="L716" s="35">
        <f t="shared" si="167"/>
        <v>0.69657156790260899</v>
      </c>
      <c r="M716" s="35">
        <f t="shared" si="168"/>
        <v>0.66610567903578244</v>
      </c>
      <c r="N716" s="35">
        <f t="shared" si="169"/>
        <v>0.63693062568116399</v>
      </c>
    </row>
    <row r="717" spans="1:14">
      <c r="A717" s="34">
        <f t="shared" si="156"/>
        <v>862.24623114217616</v>
      </c>
      <c r="B717" s="35">
        <f t="shared" si="157"/>
        <v>5414906.3315728661</v>
      </c>
      <c r="C717" s="36">
        <f t="shared" si="158"/>
        <v>0.93152828583109015</v>
      </c>
      <c r="D717" s="35">
        <f t="shared" si="159"/>
        <v>0.92047518462509303</v>
      </c>
      <c r="E717" s="35">
        <f t="shared" si="160"/>
        <v>0.90289661966605672</v>
      </c>
      <c r="F717" s="35">
        <f t="shared" si="161"/>
        <v>0.87989677235993935</v>
      </c>
      <c r="G717" s="35">
        <f t="shared" si="162"/>
        <v>0.85275539108595877</v>
      </c>
      <c r="H717" s="35">
        <f t="shared" si="163"/>
        <v>0.82276173830571275</v>
      </c>
      <c r="I717" s="35">
        <f t="shared" si="164"/>
        <v>0.79109026089265078</v>
      </c>
      <c r="J717" s="35">
        <f t="shared" si="165"/>
        <v>0.75872909526259247</v>
      </c>
      <c r="K717" s="35">
        <f t="shared" si="166"/>
        <v>0.72645542539097163</v>
      </c>
      <c r="L717" s="35">
        <f t="shared" si="167"/>
        <v>0.69484366402833075</v>
      </c>
      <c r="M717" s="35">
        <f t="shared" si="168"/>
        <v>0.66429184938968711</v>
      </c>
      <c r="N717" s="35">
        <f t="shared" si="169"/>
        <v>0.63505492950740461</v>
      </c>
    </row>
    <row r="718" spans="1:14">
      <c r="A718" s="34">
        <f t="shared" si="156"/>
        <v>864.2339139867305</v>
      </c>
      <c r="B718" s="35">
        <f t="shared" si="157"/>
        <v>5427388.9798366679</v>
      </c>
      <c r="C718" s="36">
        <f t="shared" si="158"/>
        <v>0.93130928089246723</v>
      </c>
      <c r="D718" s="35">
        <f t="shared" si="159"/>
        <v>0.92014840497635919</v>
      </c>
      <c r="E718" s="35">
        <f t="shared" si="160"/>
        <v>0.90240663812338429</v>
      </c>
      <c r="F718" s="35">
        <f t="shared" si="161"/>
        <v>0.87920816433908255</v>
      </c>
      <c r="G718" s="35">
        <f t="shared" si="162"/>
        <v>0.85185355836919396</v>
      </c>
      <c r="H718" s="35">
        <f t="shared" si="163"/>
        <v>0.82165008332659006</v>
      </c>
      <c r="I718" s="35">
        <f t="shared" si="164"/>
        <v>0.78978539782744661</v>
      </c>
      <c r="J718" s="35">
        <f t="shared" si="165"/>
        <v>0.75725570846503021</v>
      </c>
      <c r="K718" s="35">
        <f t="shared" si="166"/>
        <v>0.7248418339873941</v>
      </c>
      <c r="L718" s="35">
        <f t="shared" si="167"/>
        <v>0.69311854257663019</v>
      </c>
      <c r="M718" s="35">
        <f t="shared" si="168"/>
        <v>0.66248211817817237</v>
      </c>
      <c r="N718" s="35">
        <f t="shared" si="169"/>
        <v>0.63318460586122716</v>
      </c>
    </row>
    <row r="719" spans="1:14">
      <c r="A719" s="34">
        <f t="shared" si="156"/>
        <v>866.22617891346488</v>
      </c>
      <c r="B719" s="35">
        <f t="shared" si="157"/>
        <v>5439900.4035765594</v>
      </c>
      <c r="C719" s="36">
        <f t="shared" si="158"/>
        <v>0.93109096640554223</v>
      </c>
      <c r="D719" s="35">
        <f t="shared" si="159"/>
        <v>0.91982176259554072</v>
      </c>
      <c r="E719" s="35">
        <f t="shared" si="160"/>
        <v>0.90191611213894907</v>
      </c>
      <c r="F719" s="35">
        <f t="shared" si="161"/>
        <v>0.87851845228749692</v>
      </c>
      <c r="G719" s="35">
        <f t="shared" si="162"/>
        <v>0.85095038284306845</v>
      </c>
      <c r="H719" s="35">
        <f t="shared" si="163"/>
        <v>0.82053726517242576</v>
      </c>
      <c r="I719" s="35">
        <f t="shared" si="164"/>
        <v>0.78847996559220213</v>
      </c>
      <c r="J719" s="35">
        <f t="shared" si="165"/>
        <v>0.75578268554285088</v>
      </c>
      <c r="K719" s="35">
        <f t="shared" si="166"/>
        <v>0.72322977016284495</v>
      </c>
      <c r="L719" s="35">
        <f t="shared" si="167"/>
        <v>0.69139623250676663</v>
      </c>
      <c r="M719" s="35">
        <f t="shared" si="168"/>
        <v>0.66067650790878996</v>
      </c>
      <c r="N719" s="35">
        <f t="shared" si="169"/>
        <v>0.63131966768872161</v>
      </c>
    </row>
    <row r="720" spans="1:14">
      <c r="A720" s="34">
        <f t="shared" si="156"/>
        <v>868.2230364851697</v>
      </c>
      <c r="B720" s="35">
        <f t="shared" si="157"/>
        <v>5452440.6691268655</v>
      </c>
      <c r="C720" s="36">
        <f t="shared" si="158"/>
        <v>0.93087333690816221</v>
      </c>
      <c r="D720" s="35">
        <f t="shared" si="159"/>
        <v>0.91949525107898633</v>
      </c>
      <c r="E720" s="35">
        <f t="shared" si="160"/>
        <v>0.90142503615974134</v>
      </c>
      <c r="F720" s="35">
        <f t="shared" si="161"/>
        <v>0.87782763487710747</v>
      </c>
      <c r="G720" s="35">
        <f t="shared" si="162"/>
        <v>0.85004587070331727</v>
      </c>
      <c r="H720" s="35">
        <f t="shared" si="163"/>
        <v>0.81942329919116597</v>
      </c>
      <c r="I720" s="35">
        <f t="shared" si="164"/>
        <v>0.78717398795659876</v>
      </c>
      <c r="J720" s="35">
        <f t="shared" si="165"/>
        <v>0.75431005589118638</v>
      </c>
      <c r="K720" s="35">
        <f t="shared" si="166"/>
        <v>0.7216192649278641</v>
      </c>
      <c r="L720" s="35">
        <f t="shared" si="167"/>
        <v>0.68967676214971152</v>
      </c>
      <c r="M720" s="35">
        <f t="shared" si="168"/>
        <v>0.65887504036113742</v>
      </c>
      <c r="N720" s="35">
        <f t="shared" si="169"/>
        <v>0.62946012716811184</v>
      </c>
    </row>
    <row r="721" spans="1:14">
      <c r="A721" s="34">
        <f t="shared" si="156"/>
        <v>870.22449728898494</v>
      </c>
      <c r="B721" s="35">
        <f t="shared" si="157"/>
        <v>5465009.8429748258</v>
      </c>
      <c r="C721" s="36">
        <f t="shared" si="158"/>
        <v>0.9306563869624126</v>
      </c>
      <c r="D721" s="35">
        <f t="shared" si="159"/>
        <v>0.91916886404134712</v>
      </c>
      <c r="E721" s="35">
        <f t="shared" si="160"/>
        <v>0.90093340465581617</v>
      </c>
      <c r="F721" s="35">
        <f t="shared" si="161"/>
        <v>0.87713571081234287</v>
      </c>
      <c r="G721" s="35">
        <f t="shared" si="162"/>
        <v>0.84914002816627709</v>
      </c>
      <c r="H721" s="35">
        <f t="shared" si="163"/>
        <v>0.81830820069124011</v>
      </c>
      <c r="I721" s="35">
        <f t="shared" si="164"/>
        <v>0.78586748853458988</v>
      </c>
      <c r="J721" s="35">
        <f t="shared" si="165"/>
        <v>0.7528378485931233</v>
      </c>
      <c r="K721" s="35">
        <f t="shared" si="166"/>
        <v>0.72001034881527259</v>
      </c>
      <c r="L721" s="35">
        <f t="shared" si="167"/>
        <v>0.6879601592159349</v>
      </c>
      <c r="M721" s="35">
        <f t="shared" si="168"/>
        <v>0.65707773659858149</v>
      </c>
      <c r="N721" s="35">
        <f t="shared" si="169"/>
        <v>0.62760599572517761</v>
      </c>
    </row>
    <row r="722" spans="1:14">
      <c r="A722" s="34">
        <f t="shared" si="156"/>
        <v>872.23057193645661</v>
      </c>
      <c r="B722" s="35">
        <f t="shared" si="157"/>
        <v>5477607.9917609477</v>
      </c>
      <c r="C722" s="36">
        <f t="shared" si="158"/>
        <v>0.93044011115441749</v>
      </c>
      <c r="D722" s="35">
        <f t="shared" si="159"/>
        <v>0.91884259511545097</v>
      </c>
      <c r="E722" s="35">
        <f t="shared" si="160"/>
        <v>0.9004412121203299</v>
      </c>
      <c r="F722" s="35">
        <f t="shared" si="161"/>
        <v>0.87644267883024229</v>
      </c>
      <c r="G722" s="35">
        <f t="shared" si="162"/>
        <v>0.84823286146883314</v>
      </c>
      <c r="H722" s="35">
        <f t="shared" si="163"/>
        <v>0.81719198494134215</v>
      </c>
      <c r="I722" s="35">
        <f t="shared" si="164"/>
        <v>0.78456049078456447</v>
      </c>
      <c r="J722" s="35">
        <f t="shared" si="165"/>
        <v>0.75136609242130248</v>
      </c>
      <c r="K722" s="35">
        <f t="shared" si="166"/>
        <v>0.71840305188439535</v>
      </c>
      <c r="L722" s="35">
        <f t="shared" si="167"/>
        <v>0.68624645080314861</v>
      </c>
      <c r="M722" s="35">
        <f t="shared" si="168"/>
        <v>0.65528461697986329</v>
      </c>
      <c r="N722" s="35">
        <f t="shared" si="169"/>
        <v>0.62575728404846054</v>
      </c>
    </row>
    <row r="723" spans="1:14">
      <c r="A723" s="34">
        <f t="shared" si="156"/>
        <v>874.24127106359265</v>
      </c>
      <c r="B723" s="35">
        <f t="shared" si="157"/>
        <v>5490235.1822793614</v>
      </c>
      <c r="C723" s="36">
        <f t="shared" si="158"/>
        <v>0.93022450409414137</v>
      </c>
      <c r="D723" s="35">
        <f t="shared" si="159"/>
        <v>0.91851643795217819</v>
      </c>
      <c r="E723" s="35">
        <f t="shared" si="160"/>
        <v>0.89994845306957849</v>
      </c>
      <c r="F723" s="35">
        <f t="shared" si="161"/>
        <v>0.87574853770056249</v>
      </c>
      <c r="G723" s="35">
        <f t="shared" si="162"/>
        <v>0.84732437686836248</v>
      </c>
      <c r="H723" s="35">
        <f t="shared" si="163"/>
        <v>0.8160746671702126</v>
      </c>
      <c r="I723" s="35">
        <f t="shared" si="164"/>
        <v>0.78325301800952252</v>
      </c>
      <c r="J723" s="35">
        <f t="shared" si="165"/>
        <v>0.7498948158395351</v>
      </c>
      <c r="K723" s="35">
        <f t="shared" si="166"/>
        <v>0.716797403725287</v>
      </c>
      <c r="L723" s="35">
        <f t="shared" si="167"/>
        <v>0.68453566340400873</v>
      </c>
      <c r="M723" s="35">
        <f t="shared" si="168"/>
        <v>0.65349570117058642</v>
      </c>
      <c r="N723" s="35">
        <f t="shared" si="169"/>
        <v>0.62391400210425163</v>
      </c>
    </row>
    <row r="724" spans="1:14">
      <c r="A724" s="34">
        <f t="shared" si="156"/>
        <v>876.2566053309198</v>
      </c>
      <c r="B724" s="35">
        <f t="shared" si="157"/>
        <v>5502891.4814781761</v>
      </c>
      <c r="C724" s="36">
        <f t="shared" si="158"/>
        <v>0.93000956041518967</v>
      </c>
      <c r="D724" s="35">
        <f t="shared" si="159"/>
        <v>0.918190386220336</v>
      </c>
      <c r="E724" s="35">
        <f t="shared" si="160"/>
        <v>0.89945512204303413</v>
      </c>
      <c r="F724" s="35">
        <f t="shared" si="161"/>
        <v>0.87505328622588097</v>
      </c>
      <c r="G724" s="35">
        <f t="shared" si="162"/>
        <v>0.84641458064267272</v>
      </c>
      <c r="H724" s="35">
        <f t="shared" si="163"/>
        <v>0.81495626256642273</v>
      </c>
      <c r="I724" s="35">
        <f t="shared" si="164"/>
        <v>0.78194509335725915</v>
      </c>
      <c r="J724" s="35">
        <f t="shared" si="165"/>
        <v>0.74842404700443288</v>
      </c>
      <c r="K724" s="35">
        <f t="shared" si="166"/>
        <v>0.71519343346295572</v>
      </c>
      <c r="L724" s="35">
        <f t="shared" si="167"/>
        <v>0.68282782291377131</v>
      </c>
      <c r="M724" s="35">
        <f t="shared" si="168"/>
        <v>0.65171100815458372</v>
      </c>
      <c r="N724" s="35">
        <f t="shared" si="169"/>
        <v>0.62207615915136327</v>
      </c>
    </row>
    <row r="725" spans="1:14">
      <c r="A725" s="34">
        <f t="shared" si="156"/>
        <v>878.2765854235397</v>
      </c>
      <c r="B725" s="35">
        <f t="shared" si="157"/>
        <v>5515576.9564598296</v>
      </c>
      <c r="C725" s="36">
        <f t="shared" si="158"/>
        <v>0.92979527477461488</v>
      </c>
      <c r="D725" s="35">
        <f t="shared" si="159"/>
        <v>0.91786443360653858</v>
      </c>
      <c r="E725" s="35">
        <f t="shared" si="160"/>
        <v>0.89896121360338654</v>
      </c>
      <c r="F725" s="35">
        <f t="shared" si="161"/>
        <v>0.87435692324170211</v>
      </c>
      <c r="G725" s="35">
        <f t="shared" si="162"/>
        <v>0.84550347908994394</v>
      </c>
      <c r="H725" s="35">
        <f t="shared" si="163"/>
        <v>0.81383678627816292</v>
      </c>
      <c r="I725" s="35">
        <f t="shared" si="164"/>
        <v>0.78063673982056714</v>
      </c>
      <c r="J725" s="35">
        <f t="shared" si="165"/>
        <v>0.74695381376705805</v>
      </c>
      <c r="K725" s="35">
        <f t="shared" si="166"/>
        <v>0.71359116976159265</v>
      </c>
      <c r="L725" s="35">
        <f t="shared" si="167"/>
        <v>0.68112295463790762</v>
      </c>
      <c r="M725" s="35">
        <f t="shared" si="168"/>
        <v>0.64993055624516904</v>
      </c>
      <c r="N725" s="35">
        <f t="shared" si="169"/>
        <v>0.62024376375569046</v>
      </c>
    </row>
    <row r="726" spans="1:14">
      <c r="A726" s="34">
        <f t="shared" si="156"/>
        <v>880.30122205118573</v>
      </c>
      <c r="B726" s="35">
        <f t="shared" si="157"/>
        <v>5528291.6744814469</v>
      </c>
      <c r="C726" s="36">
        <f t="shared" si="158"/>
        <v>0.92958164185272074</v>
      </c>
      <c r="D726" s="35">
        <f t="shared" si="159"/>
        <v>0.91753857381508475</v>
      </c>
      <c r="E726" s="35">
        <f t="shared" si="160"/>
        <v>0.8984667223365812</v>
      </c>
      <c r="F726" s="35">
        <f t="shared" si="161"/>
        <v>0.87365944761655634</v>
      </c>
      <c r="G726" s="35">
        <f t="shared" si="162"/>
        <v>0.84459107852866155</v>
      </c>
      <c r="H726" s="35">
        <f t="shared" si="163"/>
        <v>0.81271625341302978</v>
      </c>
      <c r="I726" s="35">
        <f t="shared" si="164"/>
        <v>0.77932798023744343</v>
      </c>
      <c r="J726" s="35">
        <f t="shared" si="165"/>
        <v>0.74548414367458471</v>
      </c>
      <c r="K726" s="35">
        <f t="shared" si="166"/>
        <v>0.71199064082879371</v>
      </c>
      <c r="L726" s="35">
        <f t="shared" si="167"/>
        <v>0.67942108329966833</v>
      </c>
      <c r="M726" s="35">
        <f t="shared" si="168"/>
        <v>0.6481543630962654</v>
      </c>
      <c r="N726" s="35">
        <f t="shared" si="169"/>
        <v>0.61841682380455543</v>
      </c>
    </row>
    <row r="727" spans="1:14">
      <c r="A727" s="34">
        <f t="shared" si="156"/>
        <v>882.33052594827973</v>
      </c>
      <c r="B727" s="35">
        <f t="shared" si="157"/>
        <v>5541035.7029551966</v>
      </c>
      <c r="C727" s="36">
        <f t="shared" si="158"/>
        <v>0.92936865635287047</v>
      </c>
      <c r="D727" s="35">
        <f t="shared" si="159"/>
        <v>0.91721280056784005</v>
      </c>
      <c r="E727" s="35">
        <f t="shared" si="160"/>
        <v>0.89797164285186104</v>
      </c>
      <c r="F727" s="35">
        <f t="shared" si="161"/>
        <v>0.87296085825210257</v>
      </c>
      <c r="G727" s="35">
        <f t="shared" si="162"/>
        <v>0.84367738529755099</v>
      </c>
      <c r="H727" s="35">
        <f t="shared" si="163"/>
        <v>0.81159467903781912</v>
      </c>
      <c r="I727" s="35">
        <f t="shared" si="164"/>
        <v>0.77801883729131305</v>
      </c>
      <c r="J727" s="35">
        <f t="shared" si="165"/>
        <v>0.74401506397197714</v>
      </c>
      <c r="K727" s="35">
        <f t="shared" si="166"/>
        <v>0.71039187441978557</v>
      </c>
      <c r="L727" s="35">
        <f t="shared" si="167"/>
        <v>0.67772223304760404</v>
      </c>
      <c r="M727" s="35">
        <f t="shared" si="168"/>
        <v>0.64638244571341485</v>
      </c>
      <c r="N727" s="35">
        <f t="shared" si="169"/>
        <v>0.61659534652084258</v>
      </c>
    </row>
    <row r="728" spans="1:14">
      <c r="A728" s="34">
        <f t="shared" si="156"/>
        <v>884.36450787398894</v>
      </c>
      <c r="B728" s="35">
        <f t="shared" si="157"/>
        <v>5553809.1094486509</v>
      </c>
      <c r="C728" s="36">
        <f t="shared" si="158"/>
        <v>0.92915631300129375</v>
      </c>
      <c r="D728" s="35">
        <f t="shared" si="159"/>
        <v>0.91688710760411718</v>
      </c>
      <c r="E728" s="35">
        <f t="shared" si="160"/>
        <v>0.89747596978180721</v>
      </c>
      <c r="F728" s="35">
        <f t="shared" si="161"/>
        <v>0.87226115408322613</v>
      </c>
      <c r="G728" s="35">
        <f t="shared" si="162"/>
        <v>0.84276240575550643</v>
      </c>
      <c r="H728" s="35">
        <f t="shared" si="163"/>
        <v>0.81047207817831712</v>
      </c>
      <c r="I728" s="35">
        <f t="shared" si="164"/>
        <v>0.77670933351125959</v>
      </c>
      <c r="J728" s="35">
        <f t="shared" si="165"/>
        <v>0.74254660160367969</v>
      </c>
      <c r="K728" s="35">
        <f t="shared" si="166"/>
        <v>0.70879489784164174</v>
      </c>
      <c r="L728" s="35">
        <f t="shared" si="167"/>
        <v>0.67602642746303421</v>
      </c>
      <c r="M728" s="35">
        <f t="shared" si="168"/>
        <v>0.64461482046466645</v>
      </c>
      <c r="N728" s="35">
        <f t="shared" si="169"/>
        <v>0.6147793384769219</v>
      </c>
    </row>
    <row r="729" spans="1:14">
      <c r="A729" s="34">
        <f t="shared" si="156"/>
        <v>886.403178612283</v>
      </c>
      <c r="B729" s="35">
        <f t="shared" si="157"/>
        <v>5566611.9616851369</v>
      </c>
      <c r="C729" s="36">
        <f t="shared" si="158"/>
        <v>0.9289446065468977</v>
      </c>
      <c r="D729" s="35">
        <f t="shared" si="159"/>
        <v>0.91656148868056009</v>
      </c>
      <c r="E729" s="35">
        <f t="shared" si="160"/>
        <v>0.8969796977823814</v>
      </c>
      <c r="F729" s="35">
        <f t="shared" si="161"/>
        <v>0.87156033407813671</v>
      </c>
      <c r="G729" s="35">
        <f t="shared" si="162"/>
        <v>0.84184614628152121</v>
      </c>
      <c r="H729" s="35">
        <f t="shared" si="163"/>
        <v>0.80934846581909714</v>
      </c>
      <c r="I729" s="35">
        <f t="shared" si="164"/>
        <v>0.7753994912722697</v>
      </c>
      <c r="J729" s="35">
        <f t="shared" si="165"/>
        <v>0.74107878321532228</v>
      </c>
      <c r="K729" s="35">
        <f t="shared" si="166"/>
        <v>0.70719973795750035</v>
      </c>
      <c r="L729" s="35">
        <f t="shared" si="167"/>
        <v>0.67433368956746964</v>
      </c>
      <c r="M729" s="35">
        <f t="shared" si="168"/>
        <v>0.64285150309134631</v>
      </c>
      <c r="N729" s="35">
        <f t="shared" si="169"/>
        <v>0.6129688056083652</v>
      </c>
    </row>
    <row r="730" spans="1:14">
      <c r="A730" s="34">
        <f t="shared" si="156"/>
        <v>888.44654897199132</v>
      </c>
      <c r="B730" s="35">
        <f t="shared" si="157"/>
        <v>5579444.3275441052</v>
      </c>
      <c r="C730" s="36">
        <f t="shared" si="158"/>
        <v>0.92873353176107831</v>
      </c>
      <c r="D730" s="35">
        <f t="shared" si="159"/>
        <v>0.91623593757102861</v>
      </c>
      <c r="E730" s="35">
        <f t="shared" si="160"/>
        <v>0.89648282153296899</v>
      </c>
      <c r="F730" s="35">
        <f t="shared" si="161"/>
        <v>0.87085839723846425</v>
      </c>
      <c r="G730" s="35">
        <f t="shared" si="162"/>
        <v>0.84092861327461077</v>
      </c>
      <c r="H730" s="35">
        <f t="shared" si="163"/>
        <v>0.80822385690331611</v>
      </c>
      <c r="I730" s="35">
        <f t="shared" si="164"/>
        <v>0.77408933279548631</v>
      </c>
      <c r="J730" s="35">
        <f t="shared" si="165"/>
        <v>0.73961163515543626</v>
      </c>
      <c r="K730" s="35">
        <f t="shared" si="166"/>
        <v>0.70560642119077233</v>
      </c>
      <c r="L730" s="35">
        <f t="shared" si="167"/>
        <v>0.67264404182998272</v>
      </c>
      <c r="M730" s="35">
        <f t="shared" si="168"/>
        <v>0.64109250871870316</v>
      </c>
      <c r="N730" s="35">
        <f t="shared" si="169"/>
        <v>0.61116375322745164</v>
      </c>
    </row>
    <row r="731" spans="1:14">
      <c r="A731" s="34">
        <f t="shared" si="156"/>
        <v>890.49462978686006</v>
      </c>
      <c r="B731" s="35">
        <f t="shared" si="157"/>
        <v>5592306.2750614816</v>
      </c>
      <c r="C731" s="36">
        <f t="shared" si="158"/>
        <v>0.92852308343753243</v>
      </c>
      <c r="D731" s="35">
        <f t="shared" si="159"/>
        <v>0.91591044806648469</v>
      </c>
      <c r="E731" s="35">
        <f t="shared" si="160"/>
        <v>0.89598533573642214</v>
      </c>
      <c r="F731" s="35">
        <f t="shared" si="161"/>
        <v>0.87015534259935357</v>
      </c>
      <c r="G731" s="35">
        <f t="shared" si="162"/>
        <v>0.84000981315373813</v>
      </c>
      <c r="H731" s="35">
        <f t="shared" si="163"/>
        <v>0.80709826633251502</v>
      </c>
      <c r="I731" s="35">
        <f t="shared" si="164"/>
        <v>0.77277888014847418</v>
      </c>
      <c r="J731" s="35">
        <f t="shared" si="165"/>
        <v>0.73814518347718494</v>
      </c>
      <c r="K731" s="35">
        <f t="shared" si="166"/>
        <v>0.70401497352934739</v>
      </c>
      <c r="L731" s="35">
        <f t="shared" si="167"/>
        <v>0.67095750617452732</v>
      </c>
      <c r="M731" s="35">
        <f t="shared" si="168"/>
        <v>0.63933785186643632</v>
      </c>
      <c r="N731" s="35">
        <f t="shared" si="169"/>
        <v>0.60936418603647236</v>
      </c>
    </row>
    <row r="732" spans="1:14">
      <c r="A732" s="34">
        <f t="shared" si="156"/>
        <v>892.54743191560988</v>
      </c>
      <c r="B732" s="35">
        <f t="shared" si="157"/>
        <v>5605197.8724300303</v>
      </c>
      <c r="C732" s="36">
        <f t="shared" si="158"/>
        <v>0.92831325639207252</v>
      </c>
      <c r="D732" s="35">
        <f t="shared" si="159"/>
        <v>0.91558501397487979</v>
      </c>
      <c r="E732" s="35">
        <f t="shared" si="160"/>
        <v>0.89548723511910511</v>
      </c>
      <c r="F732" s="35">
        <f t="shared" si="161"/>
        <v>0.86945116922955834</v>
      </c>
      <c r="G732" s="35">
        <f t="shared" si="162"/>
        <v>0.83908975235773264</v>
      </c>
      <c r="H732" s="35">
        <f t="shared" si="163"/>
        <v>0.80597170896642023</v>
      </c>
      <c r="I732" s="35">
        <f t="shared" si="164"/>
        <v>0.77146815524549428</v>
      </c>
      <c r="J732" s="35">
        <f t="shared" si="165"/>
        <v>0.73667945394010304</v>
      </c>
      <c r="K732" s="35">
        <f t="shared" si="166"/>
        <v>0.70242542052978851</v>
      </c>
      <c r="L732" s="35">
        <f t="shared" si="167"/>
        <v>0.66927410398720633</v>
      </c>
      <c r="M732" s="35">
        <f t="shared" si="168"/>
        <v>0.63758754645910076</v>
      </c>
      <c r="N732" s="35">
        <f t="shared" si="169"/>
        <v>0.60757010814082579</v>
      </c>
    </row>
    <row r="733" spans="1:14">
      <c r="A733" s="34">
        <f t="shared" si="156"/>
        <v>894.60496624199322</v>
      </c>
      <c r="B733" s="35">
        <f t="shared" si="157"/>
        <v>5618119.1879997179</v>
      </c>
      <c r="C733" s="36">
        <f t="shared" si="158"/>
        <v>0.92810404546244307</v>
      </c>
      <c r="D733" s="35">
        <f t="shared" si="159"/>
        <v>0.91525962912104353</v>
      </c>
      <c r="E733" s="35">
        <f t="shared" si="160"/>
        <v>0.89498851443093907</v>
      </c>
      <c r="F733" s="35">
        <f t="shared" si="161"/>
        <v>0.86874587623153243</v>
      </c>
      <c r="G733" s="35">
        <f t="shared" si="162"/>
        <v>0.83816843734520907</v>
      </c>
      <c r="H733" s="35">
        <f t="shared" si="163"/>
        <v>0.80484419962274711</v>
      </c>
      <c r="I733" s="35">
        <f t="shared" si="164"/>
        <v>0.77015717984778886</v>
      </c>
      <c r="J733" s="35">
        <f t="shared" si="165"/>
        <v>0.73521447201184864</v>
      </c>
      <c r="K733" s="35">
        <f t="shared" si="166"/>
        <v>0.70083778732152269</v>
      </c>
      <c r="L733" s="35">
        <f t="shared" si="167"/>
        <v>0.66759385612348665</v>
      </c>
      <c r="M733" s="35">
        <f t="shared" si="168"/>
        <v>0.63584160583639082</v>
      </c>
      <c r="N733" s="35">
        <f t="shared" si="169"/>
        <v>0.60578152306191257</v>
      </c>
    </row>
    <row r="734" spans="1:14">
      <c r="A734" s="34">
        <f t="shared" si="156"/>
        <v>896.66724367485233</v>
      </c>
      <c r="B734" s="35">
        <f t="shared" si="157"/>
        <v>5631070.2902780725</v>
      </c>
      <c r="C734" s="36">
        <f t="shared" si="158"/>
        <v>0.9278954455081353</v>
      </c>
      <c r="D734" s="35">
        <f t="shared" si="159"/>
        <v>0.91493428734657256</v>
      </c>
      <c r="E734" s="35">
        <f t="shared" si="160"/>
        <v>0.89448916844544701</v>
      </c>
      <c r="F734" s="35">
        <f t="shared" si="161"/>
        <v>0.86803946274151855</v>
      </c>
      <c r="G734" s="35">
        <f t="shared" si="162"/>
        <v>0.83724587459448208</v>
      </c>
      <c r="H734" s="35">
        <f t="shared" si="163"/>
        <v>0.80371575307700605</v>
      </c>
      <c r="I734" s="35">
        <f t="shared" si="164"/>
        <v>0.76884597556387579</v>
      </c>
      <c r="J734" s="35">
        <f t="shared" si="165"/>
        <v>0.73375026286996481</v>
      </c>
      <c r="K734" s="35">
        <f t="shared" si="166"/>
        <v>0.69925209861101867</v>
      </c>
      <c r="L734" s="35">
        <f t="shared" si="167"/>
        <v>0.66591678291535883</v>
      </c>
      <c r="M734" s="35">
        <f t="shared" si="168"/>
        <v>0.63410004276330501</v>
      </c>
      <c r="N734" s="35">
        <f t="shared" si="169"/>
        <v>0.60399843374982887</v>
      </c>
    </row>
    <row r="735" spans="1:14">
      <c r="A735" s="34">
        <f t="shared" si="156"/>
        <v>898.73427514817695</v>
      </c>
      <c r="B735" s="35">
        <f t="shared" si="157"/>
        <v>5644051.2479305509</v>
      </c>
      <c r="C735" s="36">
        <f t="shared" si="158"/>
        <v>0.9276874514102077</v>
      </c>
      <c r="D735" s="35">
        <f t="shared" si="159"/>
        <v>0.91460898250972478</v>
      </c>
      <c r="E735" s="35">
        <f t="shared" si="160"/>
        <v>0.89398919195980198</v>
      </c>
      <c r="F735" s="35">
        <f t="shared" si="161"/>
        <v>0.86733192792963898</v>
      </c>
      <c r="G735" s="35">
        <f t="shared" si="162"/>
        <v>0.83632207060348085</v>
      </c>
      <c r="H735" s="35">
        <f t="shared" si="163"/>
        <v>0.80258638406231075</v>
      </c>
      <c r="I735" s="35">
        <f t="shared" si="164"/>
        <v>0.76753456384985508</v>
      </c>
      <c r="J735" s="35">
        <f t="shared" si="165"/>
        <v>0.73228685140365102</v>
      </c>
      <c r="K735" s="35">
        <f t="shared" si="166"/>
        <v>0.69766837868595921</v>
      </c>
      <c r="L735" s="35">
        <f t="shared" si="167"/>
        <v>0.66424290417844545</v>
      </c>
      <c r="M735" s="35">
        <f t="shared" si="168"/>
        <v>0.63236286944018794</v>
      </c>
      <c r="N735" s="35">
        <f t="shared" si="169"/>
        <v>0.60222084259586084</v>
      </c>
    </row>
    <row r="736" spans="1:14">
      <c r="A736" s="34">
        <f t="shared" si="156"/>
        <v>900.806071621162</v>
      </c>
      <c r="B736" s="35">
        <f t="shared" si="157"/>
        <v>5657062.1297808969</v>
      </c>
      <c r="C736" s="36">
        <f t="shared" si="158"/>
        <v>0.92748005807110534</v>
      </c>
      <c r="D736" s="35">
        <f t="shared" si="159"/>
        <v>0.91428370848531004</v>
      </c>
      <c r="E736" s="35">
        <f t="shared" si="160"/>
        <v>0.89348857979487362</v>
      </c>
      <c r="F736" s="35">
        <f t="shared" si="161"/>
        <v>0.86662327099998271</v>
      </c>
      <c r="G736" s="35">
        <f t="shared" si="162"/>
        <v>0.83539703188965964</v>
      </c>
      <c r="H736" s="35">
        <f t="shared" si="163"/>
        <v>0.80145610726918892</v>
      </c>
      <c r="I736" s="35">
        <f t="shared" si="164"/>
        <v>0.76622296600972239</v>
      </c>
      <c r="J736" s="35">
        <f t="shared" si="165"/>
        <v>0.73082426221554597</v>
      </c>
      <c r="K736" s="35">
        <f t="shared" si="166"/>
        <v>0.69608665141940018</v>
      </c>
      <c r="L736" s="35">
        <f t="shared" si="167"/>
        <v>0.66257223921905273</v>
      </c>
      <c r="M736" s="35">
        <f t="shared" si="168"/>
        <v>0.63063009751265298</v>
      </c>
      <c r="N736" s="35">
        <f t="shared" si="169"/>
        <v>0.60044875144478094</v>
      </c>
    </row>
    <row r="737" spans="1:14">
      <c r="A737" s="34">
        <f t="shared" si="156"/>
        <v>902.88264407826625</v>
      </c>
      <c r="B737" s="35">
        <f t="shared" si="157"/>
        <v>5670103.0048115123</v>
      </c>
      <c r="C737" s="36">
        <f t="shared" si="158"/>
        <v>0.92727326041447955</v>
      </c>
      <c r="D737" s="35">
        <f t="shared" si="159"/>
        <v>0.91395845916458385</v>
      </c>
      <c r="E737" s="35">
        <f t="shared" si="160"/>
        <v>0.89298732679527548</v>
      </c>
      <c r="F737" s="35">
        <f t="shared" si="161"/>
        <v>0.86591349119068883</v>
      </c>
      <c r="G737" s="35">
        <f t="shared" si="162"/>
        <v>0.83447076498990436</v>
      </c>
      <c r="H737" s="35">
        <f t="shared" si="163"/>
        <v>0.80032493734539412</v>
      </c>
      <c r="I737" s="35">
        <f t="shared" si="164"/>
        <v>0.76491120319569217</v>
      </c>
      <c r="J737" s="35">
        <f t="shared" si="165"/>
        <v>0.72936251962351384</v>
      </c>
      <c r="K737" s="35">
        <f t="shared" si="166"/>
        <v>0.69450694027391824</v>
      </c>
      <c r="L737" s="35">
        <f t="shared" si="167"/>
        <v>0.66090480684116559</v>
      </c>
      <c r="M737" s="35">
        <f t="shared" si="168"/>
        <v>0.62890173808138372</v>
      </c>
      <c r="N737" s="35">
        <f t="shared" si="169"/>
        <v>0.59868216160694754</v>
      </c>
    </row>
    <row r="738" spans="1:14">
      <c r="A738" s="34">
        <f t="shared" si="156"/>
        <v>904.96400352927014</v>
      </c>
      <c r="B738" s="35">
        <f t="shared" si="157"/>
        <v>5683173.9421638167</v>
      </c>
      <c r="C738" s="36">
        <f t="shared" si="158"/>
        <v>0.92706705338501227</v>
      </c>
      <c r="D738" s="35">
        <f t="shared" si="159"/>
        <v>0.91363322845514461</v>
      </c>
      <c r="E738" s="35">
        <f t="shared" si="160"/>
        <v>0.89248542782941587</v>
      </c>
      <c r="F738" s="35">
        <f t="shared" si="161"/>
        <v>0.86520258777403436</v>
      </c>
      <c r="G738" s="35">
        <f t="shared" si="162"/>
        <v>0.83354327646044168</v>
      </c>
      <c r="H738" s="35">
        <f t="shared" si="163"/>
        <v>0.79919288889572082</v>
      </c>
      <c r="I738" s="35">
        <f t="shared" si="164"/>
        <v>0.76359929640853275</v>
      </c>
      <c r="J738" s="35">
        <f t="shared" si="165"/>
        <v>0.72790164766244614</v>
      </c>
      <c r="K738" s="35">
        <f t="shared" si="166"/>
        <v>0.6929292683057483</v>
      </c>
      <c r="L738" s="35">
        <f t="shared" si="167"/>
        <v>0.65924062535338868</v>
      </c>
      <c r="M738" s="35">
        <f t="shared" si="168"/>
        <v>0.62717780171181636</v>
      </c>
      <c r="N738" s="35">
        <f t="shared" si="169"/>
        <v>0.59692107387021298</v>
      </c>
    </row>
    <row r="739" spans="1:14">
      <c r="A739" s="34">
        <f t="shared" si="156"/>
        <v>907.05016100933426</v>
      </c>
      <c r="B739" s="35">
        <f t="shared" si="157"/>
        <v>5696275.0111386189</v>
      </c>
      <c r="C739" s="36">
        <f t="shared" si="158"/>
        <v>0.92686143194823833</v>
      </c>
      <c r="D739" s="35">
        <f t="shared" si="159"/>
        <v>0.91330801028082886</v>
      </c>
      <c r="E739" s="35">
        <f t="shared" si="160"/>
        <v>0.89198287778954477</v>
      </c>
      <c r="F739" s="35">
        <f t="shared" si="161"/>
        <v>0.86449056005651381</v>
      </c>
      <c r="G739" s="35">
        <f t="shared" si="162"/>
        <v>0.83261457287674023</v>
      </c>
      <c r="H739" s="35">
        <f t="shared" si="163"/>
        <v>0.79805997648182114</v>
      </c>
      <c r="I739" s="35">
        <f t="shared" si="164"/>
        <v>0.76228726649790657</v>
      </c>
      <c r="J739" s="35">
        <f t="shared" si="165"/>
        <v>0.72644167008606564</v>
      </c>
      <c r="K739" s="35">
        <f t="shared" si="166"/>
        <v>0.69135365816890659</v>
      </c>
      <c r="L739" s="35">
        <f t="shared" si="167"/>
        <v>0.65757971257582881</v>
      </c>
      <c r="M739" s="35">
        <f t="shared" si="168"/>
        <v>0.62545829844370071</v>
      </c>
      <c r="N739" s="35">
        <f t="shared" si="169"/>
        <v>0.59516548851163598</v>
      </c>
    </row>
    <row r="740" spans="1:14">
      <c r="A740" s="34">
        <f t="shared" si="156"/>
        <v>909.14112757905798</v>
      </c>
      <c r="B740" s="35">
        <f t="shared" si="157"/>
        <v>5709406.2811964843</v>
      </c>
      <c r="C740" s="36">
        <f t="shared" si="158"/>
        <v>0.92665639109037123</v>
      </c>
      <c r="D740" s="35">
        <f t="shared" si="159"/>
        <v>0.91298279858160902</v>
      </c>
      <c r="E740" s="35">
        <f t="shared" si="160"/>
        <v>0.89147967159180541</v>
      </c>
      <c r="F740" s="35">
        <f t="shared" si="161"/>
        <v>0.86377740737892117</v>
      </c>
      <c r="G740" s="35">
        <f t="shared" si="162"/>
        <v>0.83168466083341308</v>
      </c>
      <c r="H740" s="35">
        <f t="shared" si="163"/>
        <v>0.79692621462202329</v>
      </c>
      <c r="I740" s="35">
        <f t="shared" si="164"/>
        <v>0.760975134162722</v>
      </c>
      <c r="J740" s="35">
        <f t="shared" si="165"/>
        <v>0.72498261036873801</v>
      </c>
      <c r="K740" s="35">
        <f t="shared" si="166"/>
        <v>0.68978013211930034</v>
      </c>
      <c r="L740" s="35">
        <f t="shared" si="167"/>
        <v>0.65592208584692102</v>
      </c>
      <c r="M740" s="35">
        <f t="shared" si="168"/>
        <v>0.62374323780054231</v>
      </c>
      <c r="N740" s="35">
        <f t="shared" si="169"/>
        <v>0.59341540530900583</v>
      </c>
    </row>
    <row r="741" spans="1:14">
      <c r="A741" s="34">
        <f t="shared" si="156"/>
        <v>911.23691432453779</v>
      </c>
      <c r="B741" s="35">
        <f t="shared" si="157"/>
        <v>5722567.8219580976</v>
      </c>
      <c r="C741" s="36">
        <f t="shared" si="158"/>
        <v>0.92645192581812852</v>
      </c>
      <c r="D741" s="35">
        <f t="shared" si="159"/>
        <v>0.91265758731349389</v>
      </c>
      <c r="E741" s="35">
        <f t="shared" si="160"/>
        <v>0.89097580417628497</v>
      </c>
      <c r="F741" s="35">
        <f t="shared" si="161"/>
        <v>0.86306312911643057</v>
      </c>
      <c r="G741" s="35">
        <f t="shared" si="162"/>
        <v>0.83075354694411652</v>
      </c>
      <c r="H741" s="35">
        <f t="shared" si="163"/>
        <v>0.79579161779115348</v>
      </c>
      <c r="I741" s="35">
        <f t="shared" si="164"/>
        <v>0.75966291995149382</v>
      </c>
      <c r="J741" s="35">
        <f t="shared" si="165"/>
        <v>0.72352449170729438</v>
      </c>
      <c r="K741" s="35">
        <f t="shared" si="166"/>
        <v>0.6882087120188245</v>
      </c>
      <c r="L741" s="35">
        <f t="shared" si="167"/>
        <v>0.65426776203019776</v>
      </c>
      <c r="M741" s="35">
        <f t="shared" si="168"/>
        <v>0.62203262879892729</v>
      </c>
      <c r="N741" s="35">
        <f t="shared" si="169"/>
        <v>0.59167082355217815</v>
      </c>
    </row>
    <row r="742" spans="1:14">
      <c r="A742" s="34">
        <f t="shared" si="156"/>
        <v>913.33753235742643</v>
      </c>
      <c r="B742" s="35">
        <f t="shared" si="157"/>
        <v>5735759.7032046383</v>
      </c>
      <c r="C742" s="36">
        <f t="shared" si="158"/>
        <v>0.92624803115856036</v>
      </c>
      <c r="D742" s="35">
        <f t="shared" si="159"/>
        <v>0.9123323704484283</v>
      </c>
      <c r="E742" s="35">
        <f t="shared" si="160"/>
        <v>0.89047127050706609</v>
      </c>
      <c r="F742" s="35">
        <f t="shared" si="161"/>
        <v>0.86234772467867304</v>
      </c>
      <c r="G742" s="35">
        <f t="shared" si="162"/>
        <v>0.82982123784144723</v>
      </c>
      <c r="H742" s="35">
        <f t="shared" si="163"/>
        <v>0.79465620042035878</v>
      </c>
      <c r="I742" s="35">
        <f t="shared" si="164"/>
        <v>0.75835064426271093</v>
      </c>
      <c r="J742" s="35">
        <f t="shared" si="165"/>
        <v>0.72206733702285564</v>
      </c>
      <c r="K742" s="35">
        <f t="shared" si="166"/>
        <v>0.68663941933944239</v>
      </c>
      <c r="L742" s="35">
        <f t="shared" si="167"/>
        <v>0.65261675752099801</v>
      </c>
      <c r="M742" s="35">
        <f t="shared" si="168"/>
        <v>0.62032647995772627</v>
      </c>
      <c r="N742" s="35">
        <f t="shared" si="169"/>
        <v>0.58993174205422383</v>
      </c>
    </row>
    <row r="743" spans="1:14">
      <c r="A743" s="34">
        <f t="shared" si="156"/>
        <v>915.44299281499161</v>
      </c>
      <c r="B743" s="35">
        <f t="shared" si="157"/>
        <v>5748981.9948781477</v>
      </c>
      <c r="C743" s="36">
        <f t="shared" si="158"/>
        <v>0.9260447021588788</v>
      </c>
      <c r="D743" s="35">
        <f t="shared" si="159"/>
        <v>0.91200714197419586</v>
      </c>
      <c r="E743" s="35">
        <f t="shared" si="160"/>
        <v>0.8899660655722792</v>
      </c>
      <c r="F743" s="35">
        <f t="shared" si="161"/>
        <v>0.86163119350981443</v>
      </c>
      <c r="G743" s="35">
        <f t="shared" si="162"/>
        <v>0.82888774017683642</v>
      </c>
      <c r="H743" s="35">
        <f t="shared" si="163"/>
        <v>0.79351997689693288</v>
      </c>
      <c r="I743" s="35">
        <f t="shared" si="164"/>
        <v>0.7570383273452127</v>
      </c>
      <c r="J743" s="35">
        <f t="shared" si="165"/>
        <v>0.72061116896266486</v>
      </c>
      <c r="K743" s="35">
        <f t="shared" si="166"/>
        <v>0.685072275167251</v>
      </c>
      <c r="L743" s="35">
        <f t="shared" si="167"/>
        <v>0.65096908825311972</v>
      </c>
      <c r="M743" s="35">
        <f t="shared" si="168"/>
        <v>0.61862479930718062</v>
      </c>
      <c r="N743" s="35">
        <f t="shared" si="169"/>
        <v>0.5881981591623916</v>
      </c>
    </row>
    <row r="744" spans="1:14">
      <c r="A744" s="34">
        <f t="shared" si="156"/>
        <v>917.5533068601751</v>
      </c>
      <c r="B744" s="35">
        <f t="shared" si="157"/>
        <v>5762234.7670818996</v>
      </c>
      <c r="C744" s="36">
        <f t="shared" si="158"/>
        <v>0.92584193388628677</v>
      </c>
      <c r="D744" s="35">
        <f t="shared" si="159"/>
        <v>0.9116818958943208</v>
      </c>
      <c r="E744" s="35">
        <f t="shared" si="160"/>
        <v>0.88946018438415497</v>
      </c>
      <c r="F744" s="35">
        <f t="shared" si="161"/>
        <v>0.86091353508862911</v>
      </c>
      <c r="G744" s="35">
        <f t="shared" si="162"/>
        <v>0.82795306062044249</v>
      </c>
      <c r="H744" s="35">
        <f t="shared" si="163"/>
        <v>0.7923829615641439</v>
      </c>
      <c r="I744" s="35">
        <f t="shared" si="164"/>
        <v>0.75572598929857548</v>
      </c>
      <c r="J744" s="35">
        <f t="shared" si="165"/>
        <v>0.71915600990192441</v>
      </c>
      <c r="K744" s="35">
        <f t="shared" si="166"/>
        <v>0.68350730020653083</v>
      </c>
      <c r="L744" s="35">
        <f t="shared" si="167"/>
        <v>0.64932476970541164</v>
      </c>
      <c r="M744" s="35">
        <f t="shared" si="168"/>
        <v>0.61692759439787237</v>
      </c>
      <c r="N744" s="35">
        <f t="shared" si="169"/>
        <v>0.58647007276889207</v>
      </c>
    </row>
    <row r="745" spans="1:14">
      <c r="A745" s="34">
        <f t="shared" si="156"/>
        <v>919.66848568165187</v>
      </c>
      <c r="B745" s="35">
        <f t="shared" si="157"/>
        <v>5775518.0900807735</v>
      </c>
      <c r="C745" s="36">
        <f t="shared" si="158"/>
        <v>0.92563972142780915</v>
      </c>
      <c r="D745" s="35">
        <f t="shared" si="159"/>
        <v>0.91135662622797309</v>
      </c>
      <c r="E745" s="35">
        <f t="shared" si="160"/>
        <v>0.88895362197907768</v>
      </c>
      <c r="F745" s="35">
        <f t="shared" si="161"/>
        <v>0.86019474892857373</v>
      </c>
      <c r="G745" s="35">
        <f t="shared" si="162"/>
        <v>0.82701720586103966</v>
      </c>
      <c r="H745" s="35">
        <f t="shared" si="163"/>
        <v>0.79124516872106332</v>
      </c>
      <c r="I745" s="35">
        <f t="shared" si="164"/>
        <v>0.75441365007350369</v>
      </c>
      <c r="J745" s="35">
        <f t="shared" si="165"/>
        <v>0.71770188194563789</v>
      </c>
      <c r="K745" s="35">
        <f t="shared" si="166"/>
        <v>0.68194451478377793</v>
      </c>
      <c r="L745" s="35">
        <f t="shared" si="167"/>
        <v>0.64768381690830834</v>
      </c>
      <c r="M745" s="35">
        <f t="shared" si="168"/>
        <v>0.61523487230957552</v>
      </c>
      <c r="N745" s="35">
        <f t="shared" si="169"/>
        <v>0.58474748032149548</v>
      </c>
    </row>
    <row r="746" spans="1:14">
      <c r="A746" s="34">
        <f t="shared" si="156"/>
        <v>921.78854049388951</v>
      </c>
      <c r="B746" s="35">
        <f t="shared" si="157"/>
        <v>5788832.0343016265</v>
      </c>
      <c r="C746" s="36">
        <f t="shared" si="158"/>
        <v>0.92543805989012673</v>
      </c>
      <c r="D746" s="35">
        <f t="shared" si="159"/>
        <v>0.91103132700987433</v>
      </c>
      <c r="E746" s="35">
        <f t="shared" si="160"/>
        <v>0.88844637341763977</v>
      </c>
      <c r="F746" s="35">
        <f t="shared" si="161"/>
        <v>0.85947483457785956</v>
      </c>
      <c r="G746" s="35">
        <f t="shared" si="162"/>
        <v>0.82608018260590821</v>
      </c>
      <c r="H746" s="35">
        <f t="shared" si="163"/>
        <v>0.79010661262239867</v>
      </c>
      <c r="I746" s="35">
        <f t="shared" si="164"/>
        <v>0.7531013294722313</v>
      </c>
      <c r="J746" s="35">
        <f t="shared" si="165"/>
        <v>0.71624880693045623</v>
      </c>
      <c r="K746" s="35">
        <f t="shared" si="166"/>
        <v>0.68038393885171933</v>
      </c>
      <c r="L746" s="35">
        <f t="shared" si="167"/>
        <v>0.64604624445030256</v>
      </c>
      <c r="M746" s="35">
        <f t="shared" si="168"/>
        <v>0.61354663965999168</v>
      </c>
      <c r="N746" s="35">
        <f t="shared" si="169"/>
        <v>0.58303037883395581</v>
      </c>
    </row>
    <row r="747" spans="1:14">
      <c r="A747" s="34">
        <f t="shared" si="156"/>
        <v>923.91348253720753</v>
      </c>
      <c r="B747" s="35">
        <f t="shared" si="157"/>
        <v>5802176.670333663</v>
      </c>
      <c r="C747" s="36">
        <f t="shared" si="158"/>
        <v>0.92523694439940929</v>
      </c>
      <c r="D747" s="35">
        <f t="shared" si="159"/>
        <v>0.91070599229020432</v>
      </c>
      <c r="E747" s="35">
        <f t="shared" si="160"/>
        <v>0.88793843378469695</v>
      </c>
      <c r="F747" s="35">
        <f t="shared" si="161"/>
        <v>0.85875379161952237</v>
      </c>
      <c r="G747" s="35">
        <f t="shared" si="162"/>
        <v>0.82514199758071793</v>
      </c>
      <c r="H747" s="35">
        <f t="shared" si="163"/>
        <v>0.78896730747832833</v>
      </c>
      <c r="I747" s="35">
        <f t="shared" si="164"/>
        <v>0.75178904714893169</v>
      </c>
      <c r="J747" s="35">
        <f t="shared" si="165"/>
        <v>0.7147968064265301</v>
      </c>
      <c r="K747" s="35">
        <f t="shared" si="166"/>
        <v>0.67882559199331127</v>
      </c>
      <c r="L747" s="35">
        <f t="shared" si="167"/>
        <v>0.64441206648436167</v>
      </c>
      <c r="M747" s="35">
        <f t="shared" si="168"/>
        <v>0.61186290261337051</v>
      </c>
      <c r="N747" s="35">
        <f t="shared" si="169"/>
        <v>0.58131876489625633</v>
      </c>
    </row>
    <row r="748" spans="1:14">
      <c r="A748" s="34">
        <f t="shared" si="156"/>
        <v>926.04332307783716</v>
      </c>
      <c r="B748" s="35">
        <f t="shared" si="157"/>
        <v>5815552.0689288173</v>
      </c>
      <c r="C748" s="36">
        <f t="shared" si="158"/>
        <v>0.92503637010115136</v>
      </c>
      <c r="D748" s="35">
        <f t="shared" si="159"/>
        <v>0.91038061613450949</v>
      </c>
      <c r="E748" s="35">
        <f t="shared" si="160"/>
        <v>0.88742979818942369</v>
      </c>
      <c r="F748" s="35">
        <f t="shared" si="161"/>
        <v>0.85803161967149211</v>
      </c>
      <c r="G748" s="35">
        <f t="shared" si="162"/>
        <v>0.82420265752941313</v>
      </c>
      <c r="H748" s="35">
        <f t="shared" si="163"/>
        <v>0.78782726745433695</v>
      </c>
      <c r="I748" s="35">
        <f t="shared" si="164"/>
        <v>0.75047682261013182</v>
      </c>
      <c r="J748" s="35">
        <f t="shared" si="165"/>
        <v>0.71334590173936208</v>
      </c>
      <c r="K748" s="35">
        <f t="shared" si="166"/>
        <v>0.67726949342571752</v>
      </c>
      <c r="L748" s="35">
        <f t="shared" si="167"/>
        <v>0.64278129673428086</v>
      </c>
      <c r="M748" s="35">
        <f t="shared" si="168"/>
        <v>0.6101836668890136</v>
      </c>
      <c r="N748" s="35">
        <f t="shared" si="169"/>
        <v>0.57961263468467894</v>
      </c>
    </row>
    <row r="749" spans="1:14">
      <c r="A749" s="34">
        <f t="shared" si="156"/>
        <v>928.17807340798083</v>
      </c>
      <c r="B749" s="35">
        <f t="shared" si="157"/>
        <v>5828958.3010021197</v>
      </c>
      <c r="C749" s="36">
        <f t="shared" si="158"/>
        <v>0.92483633216000682</v>
      </c>
      <c r="D749" s="35">
        <f t="shared" si="159"/>
        <v>0.91005519262361145</v>
      </c>
      <c r="E749" s="35">
        <f t="shared" si="160"/>
        <v>0.88692046176536776</v>
      </c>
      <c r="F749" s="35">
        <f t="shared" si="161"/>
        <v>0.85730831838665778</v>
      </c>
      <c r="G749" s="35">
        <f t="shared" si="162"/>
        <v>0.82326216921409201</v>
      </c>
      <c r="H749" s="35">
        <f t="shared" si="163"/>
        <v>0.78668650667105444</v>
      </c>
      <c r="I749" s="35">
        <f t="shared" si="164"/>
        <v>0.74916467521513663</v>
      </c>
      <c r="J749" s="35">
        <f t="shared" si="165"/>
        <v>0.71189611391166474</v>
      </c>
      <c r="K749" s="35">
        <f t="shared" si="166"/>
        <v>0.67571566200426902</v>
      </c>
      <c r="L749" s="35">
        <f t="shared" si="167"/>
        <v>0.64115394850097707</v>
      </c>
      <c r="M749" s="35">
        <f t="shared" si="168"/>
        <v>0.60850893776966375</v>
      </c>
      <c r="N749" s="35">
        <f t="shared" si="169"/>
        <v>0.57791198397170329</v>
      </c>
    </row>
    <row r="750" spans="1:14">
      <c r="A750" s="34">
        <f t="shared" si="156"/>
        <v>930.31774484587243</v>
      </c>
      <c r="B750" s="35">
        <f t="shared" si="157"/>
        <v>5842395.4376320792</v>
      </c>
      <c r="C750" s="36">
        <f t="shared" si="158"/>
        <v>0.92463682575962836</v>
      </c>
      <c r="D750" s="35">
        <f t="shared" si="159"/>
        <v>0.90972971585351936</v>
      </c>
      <c r="E750" s="35">
        <f t="shared" si="160"/>
        <v>0.88641041967050938</v>
      </c>
      <c r="F750" s="35">
        <f t="shared" si="161"/>
        <v>0.85658388745293601</v>
      </c>
      <c r="G750" s="35">
        <f t="shared" si="162"/>
        <v>0.82232053941488858</v>
      </c>
      <c r="H750" s="35">
        <f t="shared" si="163"/>
        <v>0.7855450392040968</v>
      </c>
      <c r="I750" s="35">
        <f t="shared" si="164"/>
        <v>0.74785262417646003</v>
      </c>
      <c r="J750" s="35">
        <f t="shared" si="165"/>
        <v>0.71044746372522127</v>
      </c>
      <c r="K750" s="35">
        <f t="shared" si="166"/>
        <v>0.67416411622640615</v>
      </c>
      <c r="L750" s="35">
        <f t="shared" si="167"/>
        <v>0.63953003466872471</v>
      </c>
      <c r="M750" s="35">
        <f t="shared" si="168"/>
        <v>0.6068387201097829</v>
      </c>
      <c r="N750" s="35">
        <f t="shared" si="169"/>
        <v>0.57621680813573439</v>
      </c>
    </row>
    <row r="751" spans="1:14">
      <c r="A751" s="34">
        <f t="shared" si="156"/>
        <v>932.46234873583683</v>
      </c>
      <c r="B751" s="35">
        <f t="shared" si="157"/>
        <v>5855863.5500610555</v>
      </c>
      <c r="C751" s="36">
        <f t="shared" si="158"/>
        <v>0.92443784610250446</v>
      </c>
      <c r="D751" s="35">
        <f t="shared" si="159"/>
        <v>0.90940417993534028</v>
      </c>
      <c r="E751" s="35">
        <f t="shared" si="160"/>
        <v>0.88589966708731671</v>
      </c>
      <c r="F751" s="35">
        <f t="shared" si="161"/>
        <v>0.85585832659333294</v>
      </c>
      <c r="G751" s="35">
        <f t="shared" si="162"/>
        <v>0.8213777749298472</v>
      </c>
      <c r="H751" s="35">
        <f t="shared" si="163"/>
        <v>0.78440287908390904</v>
      </c>
      <c r="I751" s="35">
        <f t="shared" si="164"/>
        <v>0.7465406885602619</v>
      </c>
      <c r="J751" s="35">
        <f t="shared" si="165"/>
        <v>0.7089999717027472</v>
      </c>
      <c r="K751" s="35">
        <f t="shared" si="166"/>
        <v>0.67261487423559774</v>
      </c>
      <c r="L751" s="35">
        <f t="shared" si="167"/>
        <v>0.63790956771132767</v>
      </c>
      <c r="M751" s="35">
        <f t="shared" si="168"/>
        <v>0.60517301834371329</v>
      </c>
      <c r="N751" s="35">
        <f t="shared" si="169"/>
        <v>0.57452710217066116</v>
      </c>
    </row>
    <row r="752" spans="1:14">
      <c r="A752" s="34">
        <f t="shared" si="156"/>
        <v>934.61189644835042</v>
      </c>
      <c r="B752" s="35">
        <f t="shared" si="157"/>
        <v>5869362.709695641</v>
      </c>
      <c r="C752" s="36">
        <f t="shared" si="158"/>
        <v>0.92423938840980113</v>
      </c>
      <c r="D752" s="35">
        <f t="shared" si="159"/>
        <v>0.90907857899519373</v>
      </c>
      <c r="E752" s="35">
        <f t="shared" si="160"/>
        <v>0.88538819922280476</v>
      </c>
      <c r="F752" s="35">
        <f t="shared" si="161"/>
        <v>0.85513163556600769</v>
      </c>
      <c r="G752" s="35">
        <f t="shared" si="162"/>
        <v>0.8204338825747991</v>
      </c>
      <c r="H752" s="35">
        <f t="shared" si="163"/>
        <v>0.78326004029561047</v>
      </c>
      <c r="I752" s="35">
        <f t="shared" si="164"/>
        <v>0.74522888728679348</v>
      </c>
      <c r="J752" s="35">
        <f t="shared" si="165"/>
        <v>0.70755365810975579</v>
      </c>
      <c r="K752" s="35">
        <f t="shared" si="166"/>
        <v>0.67106795382524265</v>
      </c>
      <c r="L752" s="35">
        <f t="shared" si="167"/>
        <v>0.63629255969823328</v>
      </c>
      <c r="M752" s="35">
        <f t="shared" si="168"/>
        <v>0.60351183649372986</v>
      </c>
      <c r="N752" s="35">
        <f t="shared" si="169"/>
        <v>0.57284286069524959</v>
      </c>
    </row>
    <row r="753" spans="1:14">
      <c r="A753" s="34">
        <f t="shared" si="156"/>
        <v>936.76639938010112</v>
      </c>
      <c r="B753" s="35">
        <f t="shared" si="157"/>
        <v>5882892.9881070349</v>
      </c>
      <c r="C753" s="36">
        <f t="shared" si="158"/>
        <v>0.92404144792119991</v>
      </c>
      <c r="D753" s="35">
        <f t="shared" si="159"/>
        <v>0.90875290717412405</v>
      </c>
      <c r="E753" s="35">
        <f t="shared" si="160"/>
        <v>0.88487601130859328</v>
      </c>
      <c r="F753" s="35">
        <f t="shared" si="161"/>
        <v>0.85440381416433198</v>
      </c>
      <c r="G753" s="35">
        <f t="shared" si="162"/>
        <v>0.81948886918323416</v>
      </c>
      <c r="H753" s="35">
        <f t="shared" si="163"/>
        <v>0.78211653677884174</v>
      </c>
      <c r="I753" s="35">
        <f t="shared" si="164"/>
        <v>0.74391723913084751</v>
      </c>
      <c r="J753" s="35">
        <f t="shared" si="165"/>
        <v>0.70610854295642278</v>
      </c>
      <c r="K753" s="35">
        <f t="shared" si="166"/>
        <v>0.66952337244254922</v>
      </c>
      <c r="L753" s="35">
        <f t="shared" si="167"/>
        <v>0.63467902230058404</v>
      </c>
      <c r="M753" s="35">
        <f t="shared" si="168"/>
        <v>0.60185517817797796</v>
      </c>
      <c r="N753" s="35">
        <f t="shared" si="169"/>
        <v>0.57116407796236968</v>
      </c>
    </row>
    <row r="754" spans="1:14">
      <c r="A754" s="34">
        <f t="shared" si="156"/>
        <v>938.92586895404906</v>
      </c>
      <c r="B754" s="35">
        <f t="shared" si="157"/>
        <v>5896454.4570314279</v>
      </c>
      <c r="C754" s="36">
        <f t="shared" si="158"/>
        <v>0.92384401989474352</v>
      </c>
      <c r="D754" s="35">
        <f t="shared" si="159"/>
        <v>0.90842715862801882</v>
      </c>
      <c r="E754" s="35">
        <f t="shared" si="160"/>
        <v>0.88436309860096707</v>
      </c>
      <c r="F754" s="35">
        <f t="shared" si="161"/>
        <v>0.85367486221695077</v>
      </c>
      <c r="G754" s="35">
        <f t="shared" si="162"/>
        <v>0.81854274160617324</v>
      </c>
      <c r="H754" s="35">
        <f t="shared" si="163"/>
        <v>0.7809723824276148</v>
      </c>
      <c r="I754" s="35">
        <f t="shared" si="164"/>
        <v>0.7426057627222179</v>
      </c>
      <c r="J754" s="35">
        <f t="shared" si="165"/>
        <v>0.70466464599945478</v>
      </c>
      <c r="K754" s="35">
        <f t="shared" si="166"/>
        <v>0.66798114719239321</v>
      </c>
      <c r="L754" s="35">
        <f t="shared" si="167"/>
        <v>0.63306896679720948</v>
      </c>
      <c r="M754" s="35">
        <f t="shared" si="168"/>
        <v>0.60020304661830193</v>
      </c>
      <c r="N754" s="35">
        <f t="shared" si="169"/>
        <v>0.56949074786806231</v>
      </c>
    </row>
    <row r="755" spans="1:14">
      <c r="A755" s="34">
        <f t="shared" si="156"/>
        <v>941.09031661948688</v>
      </c>
      <c r="B755" s="35">
        <f t="shared" si="157"/>
        <v>5910047.1883703778</v>
      </c>
      <c r="C755" s="36">
        <f t="shared" si="158"/>
        <v>0.92364709960667635</v>
      </c>
      <c r="D755" s="35">
        <f t="shared" si="159"/>
        <v>0.90810132752752259</v>
      </c>
      <c r="E755" s="35">
        <f t="shared" si="160"/>
        <v>0.88384945638093382</v>
      </c>
      <c r="F755" s="35">
        <f t="shared" si="161"/>
        <v>0.85294477958783876</v>
      </c>
      <c r="G755" s="35">
        <f t="shared" si="162"/>
        <v>0.81759550671203474</v>
      </c>
      <c r="H755" s="35">
        <f t="shared" si="163"/>
        <v>0.77982759109016409</v>
      </c>
      <c r="I755" s="35">
        <f t="shared" si="164"/>
        <v>0.74129447654616254</v>
      </c>
      <c r="J755" s="35">
        <f t="shared" si="165"/>
        <v>0.70322198674395708</v>
      </c>
      <c r="K755" s="35">
        <f t="shared" si="166"/>
        <v>0.66644129484115489</v>
      </c>
      <c r="L755" s="35">
        <f t="shared" si="167"/>
        <v>0.63146240408055743</v>
      </c>
      <c r="M755" s="35">
        <f t="shared" si="168"/>
        <v>0.59855544464796417</v>
      </c>
      <c r="N755" s="35">
        <f t="shared" si="169"/>
        <v>0.56782286396044346</v>
      </c>
    </row>
    <row r="756" spans="1:14">
      <c r="A756" s="34">
        <f t="shared" si="156"/>
        <v>943.25975385210074</v>
      </c>
      <c r="B756" s="35">
        <f t="shared" si="157"/>
        <v>5923671.2541911928</v>
      </c>
      <c r="C756" s="36">
        <f t="shared" si="158"/>
        <v>0.92345068235128913</v>
      </c>
      <c r="D756" s="35">
        <f t="shared" si="159"/>
        <v>0.90777540805795731</v>
      </c>
      <c r="E756" s="35">
        <f t="shared" si="160"/>
        <v>0.88333507995428606</v>
      </c>
      <c r="F756" s="35">
        <f t="shared" si="161"/>
        <v>0.85221356617635624</v>
      </c>
      <c r="G756" s="35">
        <f t="shared" si="162"/>
        <v>0.81664717138650378</v>
      </c>
      <c r="H756" s="35">
        <f t="shared" si="163"/>
        <v>0.77868217656880057</v>
      </c>
      <c r="I756" s="35">
        <f t="shared" si="164"/>
        <v>0.73998339894387444</v>
      </c>
      <c r="J756" s="35">
        <f t="shared" si="165"/>
        <v>0.70178058444530222</v>
      </c>
      <c r="K756" s="35">
        <f t="shared" si="166"/>
        <v>0.66490383182053414</v>
      </c>
      <c r="L756" s="35">
        <f t="shared" si="167"/>
        <v>0.62985934466256377</v>
      </c>
      <c r="M756" s="35">
        <f t="shared" si="168"/>
        <v>0.59691237471925374</v>
      </c>
      <c r="N756" s="35">
        <f t="shared" si="169"/>
        <v>0.56616041944845219</v>
      </c>
    </row>
    <row r="757" spans="1:14">
      <c r="A757" s="34">
        <f t="shared" si="156"/>
        <v>945.43419215403082</v>
      </c>
      <c r="B757" s="35">
        <f t="shared" si="157"/>
        <v>5937326.7267273134</v>
      </c>
      <c r="C757" s="36">
        <f t="shared" si="158"/>
        <v>0.92325476344076673</v>
      </c>
      <c r="D757" s="35">
        <f t="shared" si="159"/>
        <v>0.90744939441924111</v>
      </c>
      <c r="E757" s="35">
        <f t="shared" si="160"/>
        <v>0.88281996465166213</v>
      </c>
      <c r="F757" s="35">
        <f t="shared" si="161"/>
        <v>0.85148122191730502</v>
      </c>
      <c r="G757" s="35">
        <f t="shared" si="162"/>
        <v>0.81569774253239569</v>
      </c>
      <c r="H757" s="35">
        <f t="shared" si="163"/>
        <v>0.77753615261976861</v>
      </c>
      <c r="I757" s="35">
        <f t="shared" si="164"/>
        <v>0.73867254811295935</v>
      </c>
      <c r="J757" s="35">
        <f t="shared" si="165"/>
        <v>0.70034045811099899</v>
      </c>
      <c r="K757" s="35">
        <f t="shared" si="166"/>
        <v>0.66336877423134188</v>
      </c>
      <c r="L757" s="35">
        <f t="shared" si="167"/>
        <v>0.62825979868046211</v>
      </c>
      <c r="M757" s="35">
        <f t="shared" si="168"/>
        <v>0.59527383891098784</v>
      </c>
      <c r="N757" s="35">
        <f t="shared" si="169"/>
        <v>0.56450340721044134</v>
      </c>
    </row>
    <row r="758" spans="1:14">
      <c r="A758" s="34">
        <f t="shared" si="156"/>
        <v>947.61364305393261</v>
      </c>
      <c r="B758" s="35">
        <f t="shared" si="157"/>
        <v>5951013.6783786966</v>
      </c>
      <c r="C758" s="36">
        <f t="shared" si="158"/>
        <v>0.9230593382050325</v>
      </c>
      <c r="D758" s="35">
        <f t="shared" si="159"/>
        <v>0.90712328082580818</v>
      </c>
      <c r="E758" s="35">
        <f t="shared" si="160"/>
        <v>0.8823041058286063</v>
      </c>
      <c r="F758" s="35">
        <f t="shared" si="161"/>
        <v>0.85074774678097898</v>
      </c>
      <c r="G758" s="35">
        <f t="shared" si="162"/>
        <v>0.81474722706951952</v>
      </c>
      <c r="H758" s="35">
        <f t="shared" si="163"/>
        <v>0.77638953295310376</v>
      </c>
      <c r="I758" s="35">
        <f t="shared" si="164"/>
        <v>0.73736194210791683</v>
      </c>
      <c r="J758" s="35">
        <f t="shared" si="165"/>
        <v>0.69890162650256082</v>
      </c>
      <c r="K758" s="35">
        <f t="shared" si="166"/>
        <v>0.66183613784727147</v>
      </c>
      <c r="L758" s="35">
        <f t="shared" si="167"/>
        <v>0.62666377590253297</v>
      </c>
      <c r="M758" s="35">
        <f t="shared" si="168"/>
        <v>0.59363983893590455</v>
      </c>
      <c r="N758" s="35">
        <f t="shared" si="169"/>
        <v>0.56285181980261312</v>
      </c>
    </row>
    <row r="759" spans="1:14">
      <c r="A759" s="34">
        <f t="shared" si="156"/>
        <v>949.79811810703768</v>
      </c>
      <c r="B759" s="35">
        <f t="shared" si="157"/>
        <v>5964732.1817121962</v>
      </c>
      <c r="C759" s="36">
        <f t="shared" si="158"/>
        <v>0.92286440199159603</v>
      </c>
      <c r="D759" s="35">
        <f t="shared" si="159"/>
        <v>0.90679706150653039</v>
      </c>
      <c r="E759" s="35">
        <f t="shared" si="160"/>
        <v>0.88178749886563168</v>
      </c>
      <c r="F759" s="35">
        <f t="shared" si="161"/>
        <v>0.85001314077321621</v>
      </c>
      <c r="G759" s="35">
        <f t="shared" si="162"/>
        <v>0.81379563193453763</v>
      </c>
      <c r="H759" s="35">
        <f t="shared" si="163"/>
        <v>0.77524233123249287</v>
      </c>
      <c r="I759" s="35">
        <f t="shared" si="164"/>
        <v>0.73605159884063054</v>
      </c>
      <c r="J759" s="35">
        <f t="shared" si="165"/>
        <v>0.69746410813737381</v>
      </c>
      <c r="K759" s="35">
        <f t="shared" si="166"/>
        <v>0.66030593811864358</v>
      </c>
      <c r="L759" s="35">
        <f t="shared" si="167"/>
        <v>0.62507128573379067</v>
      </c>
      <c r="M759" s="35">
        <f t="shared" si="168"/>
        <v>0.5920103761479506</v>
      </c>
      <c r="N759" s="35">
        <f t="shared" si="169"/>
        <v>0.56120564946730489</v>
      </c>
    </row>
    <row r="760" spans="1:14">
      <c r="A760" s="34">
        <f t="shared" si="156"/>
        <v>951.98762889521538</v>
      </c>
      <c r="B760" s="35">
        <f t="shared" si="157"/>
        <v>5978482.3094619522</v>
      </c>
      <c r="C760" s="36">
        <f t="shared" si="158"/>
        <v>0.92266995016540321</v>
      </c>
      <c r="D760" s="35">
        <f t="shared" si="159"/>
        <v>0.90647073070464135</v>
      </c>
      <c r="E760" s="35">
        <f t="shared" si="160"/>
        <v>0.88127013916828323</v>
      </c>
      <c r="F760" s="35">
        <f t="shared" si="161"/>
        <v>0.84927740393544882</v>
      </c>
      <c r="G760" s="35">
        <f t="shared" si="162"/>
        <v>0.81284296408082679</v>
      </c>
      <c r="H760" s="35">
        <f t="shared" si="163"/>
        <v>0.77409456107513719</v>
      </c>
      <c r="I760" s="35">
        <f t="shared" si="164"/>
        <v>0.73474153608086135</v>
      </c>
      <c r="J760" s="35">
        <f t="shared" si="165"/>
        <v>0.69602792129056401</v>
      </c>
      <c r="K760" s="35">
        <f t="shared" si="166"/>
        <v>0.65877819017613026</v>
      </c>
      <c r="L760" s="35">
        <f t="shared" si="167"/>
        <v>0.62348233722161184</v>
      </c>
      <c r="M760" s="35">
        <f t="shared" si="168"/>
        <v>0.59038545154946209</v>
      </c>
      <c r="N760" s="35">
        <f t="shared" si="169"/>
        <v>0.55956488814112249</v>
      </c>
    </row>
    <row r="761" spans="1:14">
      <c r="A761" s="34">
        <f t="shared" si="156"/>
        <v>954.18218702703405</v>
      </c>
      <c r="B761" s="35">
        <f t="shared" si="157"/>
        <v>5992264.1345297741</v>
      </c>
      <c r="C761" s="36">
        <f t="shared" si="158"/>
        <v>0.92247597810868553</v>
      </c>
      <c r="D761" s="35">
        <f t="shared" si="159"/>
        <v>0.9061442826776589</v>
      </c>
      <c r="E761" s="35">
        <f t="shared" si="160"/>
        <v>0.88075202216720017</v>
      </c>
      <c r="F761" s="35">
        <f t="shared" si="161"/>
        <v>0.84854053634474957</v>
      </c>
      <c r="G761" s="35">
        <f t="shared" si="162"/>
        <v>0.8118892304783335</v>
      </c>
      <c r="H761" s="35">
        <f t="shared" si="163"/>
        <v>0.77294623605161727</v>
      </c>
      <c r="I761" s="35">
        <f t="shared" si="164"/>
        <v>0.73343177145674732</v>
      </c>
      <c r="J761" s="35">
        <f t="shared" si="165"/>
        <v>0.69459308399686326</v>
      </c>
      <c r="K761" s="35">
        <f t="shared" si="166"/>
        <v>0.65725290883445442</v>
      </c>
      <c r="L761" s="35">
        <f t="shared" si="167"/>
        <v>0.62189693906130228</v>
      </c>
      <c r="M761" s="35">
        <f t="shared" si="168"/>
        <v>0.58876506579824162</v>
      </c>
      <c r="N761" s="35">
        <f t="shared" si="169"/>
        <v>0.55792952746292734</v>
      </c>
    </row>
    <row r="762" spans="1:14">
      <c r="A762" s="34">
        <f t="shared" si="156"/>
        <v>956.38180413782231</v>
      </c>
      <c r="B762" s="35">
        <f t="shared" si="157"/>
        <v>6006077.729985524</v>
      </c>
      <c r="C762" s="36">
        <f t="shared" si="158"/>
        <v>0.92228248122081058</v>
      </c>
      <c r="D762" s="35">
        <f t="shared" si="159"/>
        <v>0.90581771169731207</v>
      </c>
      <c r="E762" s="35">
        <f t="shared" si="160"/>
        <v>0.88023314331817959</v>
      </c>
      <c r="F762" s="35">
        <f t="shared" si="161"/>
        <v>0.84780253811387907</v>
      </c>
      <c r="G762" s="35">
        <f t="shared" si="162"/>
        <v>0.81093443811343013</v>
      </c>
      <c r="H762" s="35">
        <f t="shared" si="163"/>
        <v>0.7717973696857604</v>
      </c>
      <c r="I762" s="35">
        <f t="shared" si="164"/>
        <v>0.73212232245530928</v>
      </c>
      <c r="J762" s="35">
        <f t="shared" si="165"/>
        <v>0.69315961405247439</v>
      </c>
      <c r="K762" s="35">
        <f t="shared" si="166"/>
        <v>0.65573010859606551</v>
      </c>
      <c r="L762" s="35">
        <f t="shared" si="167"/>
        <v>0.62031509960160391</v>
      </c>
      <c r="M762" s="35">
        <f t="shared" si="168"/>
        <v>0.58714921921453134</v>
      </c>
      <c r="N762" s="35">
        <f t="shared" si="169"/>
        <v>0.55629955878167636</v>
      </c>
    </row>
    <row r="763" spans="1:14">
      <c r="A763" s="34">
        <f t="shared" si="156"/>
        <v>958.58649188973118</v>
      </c>
      <c r="B763" s="35">
        <f t="shared" si="157"/>
        <v>6019923.1690675113</v>
      </c>
      <c r="C763" s="36">
        <f t="shared" si="158"/>
        <v>0.9220894549181341</v>
      </c>
      <c r="D763" s="35">
        <f t="shared" si="159"/>
        <v>0.90549101204946503</v>
      </c>
      <c r="E763" s="35">
        <f t="shared" si="160"/>
        <v>0.87971349810224064</v>
      </c>
      <c r="F763" s="35">
        <f t="shared" si="161"/>
        <v>0.84706340939132896</v>
      </c>
      <c r="G763" s="35">
        <f t="shared" si="162"/>
        <v>0.80997859398876704</v>
      </c>
      <c r="H763" s="35">
        <f t="shared" si="163"/>
        <v>0.77064797545450858</v>
      </c>
      <c r="I763" s="35">
        <f t="shared" si="164"/>
        <v>0.73081320642296055</v>
      </c>
      <c r="J763" s="35">
        <f t="shared" si="165"/>
        <v>0.69172752901693269</v>
      </c>
      <c r="K763" s="35">
        <f t="shared" si="166"/>
        <v>0.65420980365479053</v>
      </c>
      <c r="L763" s="35">
        <f t="shared" si="167"/>
        <v>0.6187368268501402</v>
      </c>
      <c r="M763" s="35">
        <f t="shared" si="168"/>
        <v>0.58553791178788184</v>
      </c>
      <c r="N763" s="35">
        <f t="shared" si="169"/>
        <v>0.55467497316411796</v>
      </c>
    </row>
    <row r="764" spans="1:14">
      <c r="A764" s="34">
        <f t="shared" ref="A764:A827" si="170">A763*10^0.001</f>
        <v>960.79626197179562</v>
      </c>
      <c r="B764" s="35">
        <f t="shared" si="157"/>
        <v>6033800.5251828767</v>
      </c>
      <c r="C764" s="36">
        <f t="shared" si="158"/>
        <v>0.92189689463385471</v>
      </c>
      <c r="D764" s="35">
        <f t="shared" si="159"/>
        <v>0.90516417803404881</v>
      </c>
      <c r="E764" s="35">
        <f t="shared" si="160"/>
        <v>0.87919308202569046</v>
      </c>
      <c r="F764" s="35">
        <f t="shared" si="161"/>
        <v>0.84632315036136674</v>
      </c>
      <c r="G764" s="35">
        <f t="shared" si="162"/>
        <v>0.80902170512312632</v>
      </c>
      <c r="H764" s="35">
        <f t="shared" si="163"/>
        <v>0.76949806678779198</v>
      </c>
      <c r="I764" s="35">
        <f t="shared" si="164"/>
        <v>0.7295044405660237</v>
      </c>
      <c r="J764" s="35">
        <f t="shared" si="165"/>
        <v>0.6902968462149679</v>
      </c>
      <c r="K764" s="35">
        <f t="shared" si="166"/>
        <v>0.65269200789946158</v>
      </c>
      <c r="L764" s="35">
        <f t="shared" si="167"/>
        <v>0.61716212847880403</v>
      </c>
      <c r="M764" s="35">
        <f t="shared" si="168"/>
        <v>0.58393114318392147</v>
      </c>
      <c r="N764" s="35">
        <f t="shared" si="169"/>
        <v>0.5530557614023468</v>
      </c>
    </row>
    <row r="765" spans="1:14">
      <c r="A765" s="34">
        <f t="shared" si="170"/>
        <v>963.01112609999666</v>
      </c>
      <c r="B765" s="35">
        <f t="shared" si="157"/>
        <v>6047709.8719079792</v>
      </c>
      <c r="C765" s="36">
        <f t="shared" si="158"/>
        <v>0.9217047958178648</v>
      </c>
      <c r="D765" s="35">
        <f t="shared" si="159"/>
        <v>0.90483720396498546</v>
      </c>
      <c r="E765" s="35">
        <f t="shared" si="160"/>
        <v>0.87867189062018725</v>
      </c>
      <c r="F765" s="35">
        <f t="shared" si="161"/>
        <v>0.84558176124407369</v>
      </c>
      <c r="G765" s="35">
        <f t="shared" si="162"/>
        <v>0.80806377855126932</v>
      </c>
      <c r="H765" s="35">
        <f t="shared" si="163"/>
        <v>0.76834765706840047</v>
      </c>
      <c r="I765" s="35">
        <f t="shared" si="164"/>
        <v>0.72819604195124965</v>
      </c>
      <c r="J765" s="35">
        <f t="shared" si="165"/>
        <v>0.68886758273836124</v>
      </c>
      <c r="K765" s="35">
        <f t="shared" si="166"/>
        <v>0.65117673491751726</v>
      </c>
      <c r="L765" s="35">
        <f t="shared" si="167"/>
        <v>0.61559101182908271</v>
      </c>
      <c r="M765" s="35">
        <f t="shared" si="168"/>
        <v>0.58232891275102272</v>
      </c>
      <c r="N765" s="35">
        <f t="shared" si="169"/>
        <v>0.55144191402121745</v>
      </c>
    </row>
    <row r="766" spans="1:14">
      <c r="A766" s="34">
        <f t="shared" si="170"/>
        <v>965.23109601732335</v>
      </c>
      <c r="B766" s="35">
        <f t="shared" si="157"/>
        <v>6061651.2829887904</v>
      </c>
      <c r="C766" s="36">
        <f t="shared" si="158"/>
        <v>0.92151315393660893</v>
      </c>
      <c r="D766" s="35">
        <f t="shared" si="159"/>
        <v>0.90451008417012146</v>
      </c>
      <c r="E766" s="35">
        <f t="shared" si="160"/>
        <v>0.87814991944280829</v>
      </c>
      <c r="F766" s="35">
        <f t="shared" si="161"/>
        <v>0.84483924229538809</v>
      </c>
      <c r="G766" s="35">
        <f t="shared" si="162"/>
        <v>0.80710482132378547</v>
      </c>
      <c r="H766" s="35">
        <f t="shared" si="163"/>
        <v>0.76719675963186118</v>
      </c>
      <c r="I766" s="35">
        <f t="shared" si="164"/>
        <v>0.72688802750634407</v>
      </c>
      <c r="J766" s="35">
        <f t="shared" si="165"/>
        <v>0.68743975544780223</v>
      </c>
      <c r="K766" s="35">
        <f t="shared" si="166"/>
        <v>0.6496639979985801</v>
      </c>
      <c r="L766" s="35">
        <f t="shared" si="167"/>
        <v>0.6140234839173262</v>
      </c>
      <c r="M766" s="35">
        <f t="shared" si="168"/>
        <v>0.58073121952686979</v>
      </c>
      <c r="N766" s="35">
        <f t="shared" si="169"/>
        <v>0.5498334212856214</v>
      </c>
    </row>
    <row r="767" spans="1:14">
      <c r="A767" s="34">
        <f t="shared" si="170"/>
        <v>967.45618349383528</v>
      </c>
      <c r="B767" s="35">
        <f t="shared" si="157"/>
        <v>6075624.8323412854</v>
      </c>
      <c r="C767" s="36">
        <f t="shared" si="158"/>
        <v>0.92132196447293824</v>
      </c>
      <c r="D767" s="35">
        <f t="shared" si="159"/>
        <v>0.90418281299115744</v>
      </c>
      <c r="E767" s="35">
        <f t="shared" si="160"/>
        <v>0.87762716407611396</v>
      </c>
      <c r="F767" s="35">
        <f t="shared" si="161"/>
        <v>0.84409559380714005</v>
      </c>
      <c r="G767" s="35">
        <f t="shared" si="162"/>
        <v>0.80614484050693846</v>
      </c>
      <c r="H767" s="35">
        <f t="shared" si="163"/>
        <v>0.76604538776631526</v>
      </c>
      <c r="I767" s="35">
        <f t="shared" si="164"/>
        <v>0.72558041402049656</v>
      </c>
      <c r="J767" s="35">
        <f t="shared" si="165"/>
        <v>0.68601338097473974</v>
      </c>
      <c r="K767" s="35">
        <f t="shared" si="166"/>
        <v>0.64815381013800855</v>
      </c>
      <c r="L767" s="35">
        <f t="shared" si="167"/>
        <v>0.61245955143995268</v>
      </c>
      <c r="M767" s="35">
        <f t="shared" si="168"/>
        <v>0.57913806224492614</v>
      </c>
      <c r="N767" s="35">
        <f t="shared" si="169"/>
        <v>0.54823027320762596</v>
      </c>
    </row>
    <row r="768" spans="1:14">
      <c r="A768" s="34">
        <f t="shared" si="170"/>
        <v>969.68640032672477</v>
      </c>
      <c r="B768" s="35">
        <f t="shared" si="157"/>
        <v>6089630.5940518314</v>
      </c>
      <c r="C768" s="36">
        <f t="shared" si="158"/>
        <v>0.92113122292596727</v>
      </c>
      <c r="D768" s="35">
        <f t="shared" si="159"/>
        <v>0.90385538478358007</v>
      </c>
      <c r="E768" s="35">
        <f t="shared" si="160"/>
        <v>0.87710362012821574</v>
      </c>
      <c r="F768" s="35">
        <f t="shared" si="161"/>
        <v>0.84335081610708795</v>
      </c>
      <c r="G768" s="35">
        <f t="shared" si="162"/>
        <v>0.80518384318250957</v>
      </c>
      <c r="H768" s="35">
        <f t="shared" si="163"/>
        <v>0.7648935547123985</v>
      </c>
      <c r="I768" s="35">
        <f t="shared" si="164"/>
        <v>0.72427321814491585</v>
      </c>
      <c r="J768" s="35">
        <f t="shared" si="165"/>
        <v>0.68458847572323267</v>
      </c>
      <c r="K768" s="35">
        <f t="shared" si="166"/>
        <v>0.64664618404042351</v>
      </c>
      <c r="L768" s="35">
        <f t="shared" si="167"/>
        <v>0.61089922077859782</v>
      </c>
      <c r="M768" s="35">
        <f t="shared" si="168"/>
        <v>0.57754943934080449</v>
      </c>
      <c r="N768" s="35">
        <f t="shared" si="169"/>
        <v>0.54663245955348183</v>
      </c>
    </row>
    <row r="769" spans="1:14">
      <c r="A769" s="34">
        <f t="shared" si="170"/>
        <v>971.92175834037937</v>
      </c>
      <c r="B769" s="35">
        <f t="shared" si="157"/>
        <v>6103668.6423775824</v>
      </c>
      <c r="C769" s="36">
        <f t="shared" si="158"/>
        <v>0.92094092481093415</v>
      </c>
      <c r="D769" s="35">
        <f t="shared" si="159"/>
        <v>0.90352779391659754</v>
      </c>
      <c r="E769" s="35">
        <f t="shared" si="160"/>
        <v>0.87657928323284395</v>
      </c>
      <c r="F769" s="35">
        <f t="shared" si="161"/>
        <v>0.84260490955895517</v>
      </c>
      <c r="G769" s="35">
        <f t="shared" si="162"/>
        <v>0.80422183644764322</v>
      </c>
      <c r="H769" s="35">
        <f t="shared" si="163"/>
        <v>0.76374127366312472</v>
      </c>
      <c r="I769" s="35">
        <f t="shared" si="164"/>
        <v>0.72296645639336932</v>
      </c>
      <c r="J769" s="35">
        <f t="shared" si="165"/>
        <v>0.6831650558717961</v>
      </c>
      <c r="K769" s="35">
        <f t="shared" si="166"/>
        <v>0.64514113212321011</v>
      </c>
      <c r="L769" s="35">
        <f t="shared" si="167"/>
        <v>0.60934249800520357</v>
      </c>
      <c r="M769" s="35">
        <f t="shared" si="168"/>
        <v>0.57596534895854135</v>
      </c>
      <c r="N769" s="35">
        <f t="shared" si="169"/>
        <v>0.54503996985049596</v>
      </c>
    </row>
    <row r="770" spans="1:14">
      <c r="A770" s="34">
        <f t="shared" si="170"/>
        <v>974.16226938644479</v>
      </c>
      <c r="B770" s="35">
        <f t="shared" si="157"/>
        <v>6117739.0517468732</v>
      </c>
      <c r="C770" s="36">
        <f t="shared" si="158"/>
        <v>0.92075106565905718</v>
      </c>
      <c r="D770" s="35">
        <f t="shared" si="159"/>
        <v>0.90320003477307165</v>
      </c>
      <c r="E770" s="35">
        <f t="shared" si="160"/>
        <v>0.87605414904941326</v>
      </c>
      <c r="F770" s="35">
        <f t="shared" si="161"/>
        <v>0.84185787456245942</v>
      </c>
      <c r="G770" s="35">
        <f t="shared" si="162"/>
        <v>0.80325882741468324</v>
      </c>
      <c r="H770" s="35">
        <f t="shared" si="163"/>
        <v>0.76258855776376822</v>
      </c>
      <c r="I770" s="35">
        <f t="shared" si="164"/>
        <v>0.72166014514272481</v>
      </c>
      <c r="J770" s="35">
        <f t="shared" si="165"/>
        <v>0.68174313737524206</v>
      </c>
      <c r="K770" s="35">
        <f t="shared" si="166"/>
        <v>0.64363866651999102</v>
      </c>
      <c r="L770" s="35">
        <f t="shared" si="167"/>
        <v>0.6077893888870467</v>
      </c>
      <c r="M770" s="35">
        <f t="shared" si="168"/>
        <v>0.57438578895677095</v>
      </c>
      <c r="N770" s="35">
        <f t="shared" si="169"/>
        <v>0.54345279339377583</v>
      </c>
    </row>
    <row r="771" spans="1:14">
      <c r="A771" s="34">
        <f t="shared" si="170"/>
        <v>976.40794534388749</v>
      </c>
      <c r="B771" s="35">
        <f t="shared" ref="B771:B834" si="171">2000*3.14*A771</f>
        <v>6131841.8967596134</v>
      </c>
      <c r="C771" s="36">
        <f t="shared" ref="C771:C834" si="172">(B771/wo)^2*SQRT(Ma*(Ma-1))/SQRT((1-B771^2/wp^2)^2+(B771/wo)^2*(1-B771^2/wo^2)^2*(IF(answer,Ma,Ma-1)*0.1)^2)/IF(answer,1,MC)</f>
        <v>0.92056164101739735</v>
      </c>
      <c r="D771" s="35">
        <f t="shared" ref="D771:D834" si="173">(B771/wo)^2*SQRT(Ma*(Ma-1))/SQRT((1-B771^2/wp^2)^2+(B771/wo)^2*(1-B771^2/wo^2)^2*(IF(answer,Ma,Ma-1)*0.2)^2)/IF(answer,1,MC)</f>
        <v>0.90287210174945576</v>
      </c>
      <c r="E771" s="35">
        <f t="shared" ref="E771:E834" si="174">(B771/wo)^2*SQRT(Ma*(Ma-1))/SQRT((1-B771^2/wp^2)^2+(B771/wo)^2*(1-B771^2/wo^2)^2*(IF(answer,Ma,Ma-1)*0.3)^2)/IF(answer,1,MC)</f>
        <v>0.87552821326309349</v>
      </c>
      <c r="F771" s="35">
        <f t="shared" ref="F771:F834" si="175">(B771/wo)^2*SQRT(Ma*(Ma-1))/SQRT((1-B771^2/wp^2)^2+(B771/wo)^2*(1-B771^2/wo^2)^2*(IF(answer,Ma,Ma-1)*0.4)^2)/IF(answer,1,MC)</f>
        <v>0.8411097115533458</v>
      </c>
      <c r="G771" s="35">
        <f t="shared" ref="G771:G834" si="176">(B771/wo)^2*SQRT(Ma*(Ma-1))/SQRT((1-B771^2/wp^2)^2+(B771/wo)^2*(1-B771^2/wo^2)^2*(IF(answer,Ma,Ma-1)*0.5)^2)/IF(answer,1,MC)</f>
        <v>0.80229482321101686</v>
      </c>
      <c r="H771" s="35">
        <f t="shared" ref="H771:H834" si="177">(B771/wo)^2*SQRT(Ma*(Ma-1))/SQRT((1-B771^2/wp^2)^2+(B771/wo)^2*(1-B771^2/wo^2)^2*(IF(answer,Ma,Ma-1)*0.6)^2)/IF(answer,1,MC)</f>
        <v>0.7614354201117528</v>
      </c>
      <c r="I771" s="35">
        <f t="shared" ref="I771:I834" si="178">(B771/wo)^2*SQRT(Ma*(Ma-1))/SQRT((1-B771^2/wp^2)^2+(B771/wo)^2*(1-B771^2/wo^2)^2*(IF(answer,Ma,Ma-1)*0.7)^2)/IF(answer,1,MC)</f>
        <v>0.72035430063350026</v>
      </c>
      <c r="J771" s="35">
        <f t="shared" ref="J771:J834" si="179">(B771/wo)^2*SQRT(Ma*(Ma-1))/SQRT((1-B771^2/wp^2)^2+(B771/wo)^2*(1-B771^2/wo^2)^2*(IF(answer,Ma,Ma-1)*0.8)^2)/IF(answer,1,MC)</f>
        <v>0.68032273596651904</v>
      </c>
      <c r="K771" s="35">
        <f t="shared" ref="K771:K834" si="180">(B771/wo)^2*SQRT(Ma*(Ma-1))/SQRT((1-B771^2/wp^2)^2+(B771/wo)^2*(1-B771^2/wo^2)^2*(IF(answer,Ma,Ma-1)*0.9)^2)/IF(answer,1,MC)</f>
        <v>0.64213879908407856</v>
      </c>
      <c r="L771" s="35">
        <f t="shared" ref="L771:L834" si="181">(B771/wo)^2*SQRT(Ma*(Ma-1))/SQRT((1-B771^2/wp^2)^2+(B771/wo)^2*(1-B771^2/wo^2)^2*(IF(answer,Ma,Ma-1)*1)^2)/IF(answer,1,MC)</f>
        <v>0.60623989889171248</v>
      </c>
      <c r="M771" s="35">
        <f t="shared" ref="M771:M834" si="182">(B771/wo)^2*SQRT(Ma*(Ma-1))/SQRT((1-B771^2/wp^2)^2+(B771/wo)^2*(1-B771^2/wo^2)^2*(IF(answer,Ma,Ma-1)*1.1)^2)/IF(answer,1,MC)</f>
        <v>0.57281075691481087</v>
      </c>
      <c r="N771" s="35">
        <f t="shared" ref="N771:N834" si="183">(B771/wo)^2*SQRT(Ma*(Ma-1))/SQRT((1-B771^2/wp^2)^2+(B771/wo)^2*(1-B771^2/wo^2)^2*(IF(answer,Ma,Ma-1)*1.2)^2)/IF(answer,1,MC)</f>
        <v>0.54187091925284525</v>
      </c>
    </row>
    <row r="772" spans="1:14">
      <c r="A772" s="34">
        <f t="shared" si="170"/>
        <v>978.65879811905791</v>
      </c>
      <c r="B772" s="35">
        <f t="shared" si="171"/>
        <v>6145977.2521876832</v>
      </c>
      <c r="C772" s="36">
        <f t="shared" si="172"/>
        <v>0.92037264644871708</v>
      </c>
      <c r="D772" s="35">
        <f t="shared" si="173"/>
        <v>0.90254398925573009</v>
      </c>
      <c r="E772" s="35">
        <f t="shared" si="174"/>
        <v>0.87500147158487518</v>
      </c>
      <c r="F772" s="35">
        <f t="shared" si="175"/>
        <v>0.84036042100341535</v>
      </c>
      <c r="G772" s="35">
        <f t="shared" si="176"/>
        <v>0.80132983097890875</v>
      </c>
      <c r="H772" s="35">
        <f t="shared" si="177"/>
        <v>0.76028187375653833</v>
      </c>
      <c r="I772" s="35">
        <f t="shared" si="178"/>
        <v>0.71904893897041311</v>
      </c>
      <c r="J772" s="35">
        <f t="shared" si="179"/>
        <v>0.67890386715854467</v>
      </c>
      <c r="K772" s="35">
        <f t="shared" si="180"/>
        <v>0.64064154139189489</v>
      </c>
      <c r="L772" s="35">
        <f t="shared" si="181"/>
        <v>0.60469403319200532</v>
      </c>
      <c r="M772" s="35">
        <f t="shared" si="182"/>
        <v>0.57124025013864599</v>
      </c>
      <c r="N772" s="35">
        <f t="shared" si="183"/>
        <v>0.5402943362781325</v>
      </c>
    </row>
    <row r="773" spans="1:14">
      <c r="A773" s="34">
        <f t="shared" si="170"/>
        <v>980.91483964575343</v>
      </c>
      <c r="B773" s="35">
        <f t="shared" si="171"/>
        <v>6160145.1929753311</v>
      </c>
      <c r="C773" s="36">
        <f t="shared" si="172"/>
        <v>0.92018407753134479</v>
      </c>
      <c r="D773" s="35">
        <f t="shared" si="173"/>
        <v>0.90221569171534111</v>
      </c>
      <c r="E773" s="35">
        <f t="shared" si="174"/>
        <v>0.87447391975164113</v>
      </c>
      <c r="F773" s="35">
        <f t="shared" si="175"/>
        <v>0.83961000342055292</v>
      </c>
      <c r="G773" s="35">
        <f t="shared" si="176"/>
        <v>0.80036385787533859</v>
      </c>
      <c r="H773" s="35">
        <f t="shared" si="177"/>
        <v>0.75912793169951387</v>
      </c>
      <c r="I773" s="35">
        <f t="shared" si="178"/>
        <v>0.71774407612293734</v>
      </c>
      <c r="J773" s="35">
        <f t="shared" si="179"/>
        <v>0.67748654624603744</v>
      </c>
      <c r="K773" s="35">
        <f t="shared" si="180"/>
        <v>0.63914690474637215</v>
      </c>
      <c r="L773" s="35">
        <f t="shared" si="181"/>
        <v>0.6031517966708061</v>
      </c>
      <c r="M773" s="35">
        <f t="shared" si="182"/>
        <v>0.56967426566682577</v>
      </c>
      <c r="N773" s="35">
        <f t="shared" si="183"/>
        <v>0.53872303310733682</v>
      </c>
    </row>
    <row r="774" spans="1:14">
      <c r="A774" s="34">
        <f t="shared" si="170"/>
        <v>983.17608188528163</v>
      </c>
      <c r="B774" s="35">
        <f t="shared" si="171"/>
        <v>6174345.7942395685</v>
      </c>
      <c r="C774" s="36">
        <f t="shared" si="172"/>
        <v>0.91999592985903655</v>
      </c>
      <c r="D774" s="35">
        <f t="shared" si="173"/>
        <v>0.90188720356514007</v>
      </c>
      <c r="E774" s="35">
        <f t="shared" si="174"/>
        <v>0.8739455535262346</v>
      </c>
      <c r="F774" s="35">
        <f t="shared" si="175"/>
        <v>0.83885845934875269</v>
      </c>
      <c r="G774" s="35">
        <f t="shared" si="176"/>
        <v>0.79939691107183586</v>
      </c>
      <c r="H774" s="35">
        <f t="shared" si="177"/>
        <v>0.75797360689388971</v>
      </c>
      <c r="I774" s="35">
        <f t="shared" si="178"/>
        <v>0.71643972792586241</v>
      </c>
      <c r="J774" s="35">
        <f t="shared" si="179"/>
        <v>0.67607078830733913</v>
      </c>
      <c r="K774" s="35">
        <f t="shared" si="180"/>
        <v>0.63765490018032078</v>
      </c>
      <c r="L774" s="35">
        <f t="shared" si="181"/>
        <v>0.60161319392586787</v>
      </c>
      <c r="M774" s="35">
        <f t="shared" si="182"/>
        <v>0.56811280027626621</v>
      </c>
      <c r="N774" s="35">
        <f t="shared" si="183"/>
        <v>0.53715699817166884</v>
      </c>
    </row>
    <row r="775" spans="1:14">
      <c r="A775" s="34">
        <f t="shared" si="170"/>
        <v>985.44253682652379</v>
      </c>
      <c r="B775" s="35">
        <f t="shared" si="171"/>
        <v>6188579.1312705697</v>
      </c>
      <c r="C775" s="36">
        <f t="shared" si="172"/>
        <v>0.91980819904084021</v>
      </c>
      <c r="D775" s="35">
        <f t="shared" si="173"/>
        <v>0.90155851925532349</v>
      </c>
      <c r="E775" s="35">
        <f t="shared" si="174"/>
        <v>0.87341636869752959</v>
      </c>
      <c r="F775" s="35">
        <f t="shared" si="175"/>
        <v>0.83810578936814251</v>
      </c>
      <c r="G775" s="35">
        <f t="shared" si="176"/>
        <v>0.79842899775431109</v>
      </c>
      <c r="H775" s="35">
        <f t="shared" si="177"/>
        <v>0.75681891224459363</v>
      </c>
      <c r="I775" s="35">
        <f t="shared" si="178"/>
        <v>0.71513591007985611</v>
      </c>
      <c r="J775" s="35">
        <f t="shared" si="179"/>
        <v>0.67465660820623663</v>
      </c>
      <c r="K775" s="35">
        <f t="shared" si="180"/>
        <v>0.63616553845977553</v>
      </c>
      <c r="L775" s="35">
        <f t="shared" si="181"/>
        <v>0.60007822927455678</v>
      </c>
      <c r="M775" s="35">
        <f t="shared" si="182"/>
        <v>0.56655585048796109</v>
      </c>
      <c r="N775" s="35">
        <f t="shared" si="183"/>
        <v>0.53559621970197391</v>
      </c>
    </row>
    <row r="776" spans="1:14">
      <c r="A776" s="34">
        <f t="shared" si="170"/>
        <v>987.71421648599824</v>
      </c>
      <c r="B776" s="35">
        <f t="shared" si="171"/>
        <v>6202845.2795320693</v>
      </c>
      <c r="C776" s="36">
        <f t="shared" si="172"/>
        <v>0.91962088070096082</v>
      </c>
      <c r="D776" s="35">
        <f t="shared" si="173"/>
        <v>0.901229633249375</v>
      </c>
      <c r="E776" s="35">
        <f t="shared" si="174"/>
        <v>0.87288636108050066</v>
      </c>
      <c r="F776" s="35">
        <f t="shared" si="175"/>
        <v>0.83735199409500582</v>
      </c>
      <c r="G776" s="35">
        <f t="shared" si="176"/>
        <v>0.79746012512288822</v>
      </c>
      <c r="H776" s="35">
        <f t="shared" si="177"/>
        <v>0.75566386060816759</v>
      </c>
      <c r="I776" s="35">
        <f t="shared" si="178"/>
        <v>0.71383263815203124</v>
      </c>
      <c r="J776" s="35">
        <f t="shared" si="179"/>
        <v>0.67324402059377531</v>
      </c>
      <c r="K776" s="35">
        <f t="shared" si="180"/>
        <v>0.63467883008731218</v>
      </c>
      <c r="L776" s="35">
        <f t="shared" si="181"/>
        <v>0.59854690675853439</v>
      </c>
      <c r="M776" s="35">
        <f t="shared" si="182"/>
        <v>0.56500341257260389</v>
      </c>
      <c r="N776" s="35">
        <f t="shared" si="183"/>
        <v>0.5340406857347334</v>
      </c>
    </row>
    <row r="777" spans="1:14">
      <c r="A777" s="34">
        <f t="shared" si="170"/>
        <v>989.99113290792457</v>
      </c>
      <c r="B777" s="35">
        <f t="shared" si="171"/>
        <v>6217144.3146617664</v>
      </c>
      <c r="C777" s="36">
        <f t="shared" si="172"/>
        <v>0.91943397047862607</v>
      </c>
      <c r="D777" s="35">
        <f t="shared" si="173"/>
        <v>0.9009005400240071</v>
      </c>
      <c r="E777" s="35">
        <f t="shared" si="174"/>
        <v>0.87235552651629322</v>
      </c>
      <c r="F777" s="35">
        <f t="shared" si="175"/>
        <v>0.83659707418180307</v>
      </c>
      <c r="G777" s="35">
        <f t="shared" si="176"/>
        <v>0.79649030039173307</v>
      </c>
      <c r="H777" s="35">
        <f t="shared" si="177"/>
        <v>0.75450846479266731</v>
      </c>
      <c r="I777" s="35">
        <f t="shared" si="178"/>
        <v>0.71252992757651545</v>
      </c>
      <c r="J777" s="35">
        <f t="shared" si="179"/>
        <v>0.67183303991006926</v>
      </c>
      <c r="K777" s="35">
        <f t="shared" si="180"/>
        <v>0.63319478530533901</v>
      </c>
      <c r="L777" s="35">
        <f t="shared" si="181"/>
        <v>0.59701923014838343</v>
      </c>
      <c r="M777" s="35">
        <f t="shared" si="182"/>
        <v>0.5634554825561201</v>
      </c>
      <c r="N777" s="35">
        <f t="shared" si="183"/>
        <v>0.53249038411795091</v>
      </c>
    </row>
    <row r="778" spans="1:14">
      <c r="A778" s="34">
        <f t="shared" si="170"/>
        <v>992.27329816428687</v>
      </c>
      <c r="B778" s="35">
        <f t="shared" si="171"/>
        <v>6231476.3124717213</v>
      </c>
      <c r="C778" s="36">
        <f t="shared" si="172"/>
        <v>0.91924746402795365</v>
      </c>
      <c r="D778" s="35">
        <f t="shared" si="173"/>
        <v>0.90057123406910677</v>
      </c>
      <c r="E778" s="35">
        <f t="shared" si="174"/>
        <v>0.8718238608722968</v>
      </c>
      <c r="F778" s="35">
        <f t="shared" si="175"/>
        <v>0.83584103031718959</v>
      </c>
      <c r="G778" s="35">
        <f t="shared" si="176"/>
        <v>0.79551953078888316</v>
      </c>
      <c r="H778" s="35">
        <f t="shared" si="177"/>
        <v>0.75335273755756638</v>
      </c>
      <c r="I778" s="35">
        <f t="shared" si="178"/>
        <v>0.71122779365502464</v>
      </c>
      <c r="J778" s="35">
        <f t="shared" si="179"/>
        <v>0.67042368038610567</v>
      </c>
      <c r="K778" s="35">
        <f t="shared" si="180"/>
        <v>0.63171341409936144</v>
      </c>
      <c r="L778" s="35">
        <f t="shared" si="181"/>
        <v>0.59549520294817837</v>
      </c>
      <c r="M778" s="35">
        <f t="shared" si="182"/>
        <v>0.56191205622511187</v>
      </c>
      <c r="N778" s="35">
        <f t="shared" si="183"/>
        <v>0.53094530251692362</v>
      </c>
    </row>
    <row r="779" spans="1:14">
      <c r="A779" s="34">
        <f t="shared" si="170"/>
        <v>994.56072435489818</v>
      </c>
      <c r="B779" s="35">
        <f t="shared" si="171"/>
        <v>6245841.3489487609</v>
      </c>
      <c r="C779" s="36">
        <f t="shared" si="172"/>
        <v>0.91906135701781799</v>
      </c>
      <c r="D779" s="35">
        <f t="shared" si="173"/>
        <v>0.90024170988767704</v>
      </c>
      <c r="E779" s="35">
        <f t="shared" si="174"/>
        <v>0.8712913600422123</v>
      </c>
      <c r="F779" s="35">
        <f t="shared" si="175"/>
        <v>0.8350838632260329</v>
      </c>
      <c r="G779" s="35">
        <f t="shared" si="176"/>
        <v>0.7945478235560719</v>
      </c>
      <c r="H779" s="35">
        <f t="shared" si="177"/>
        <v>0.7521966916136561</v>
      </c>
      <c r="I779" s="35">
        <f t="shared" si="178"/>
        <v>0.70992625155743883</v>
      </c>
      <c r="J779" s="35">
        <f t="shared" si="179"/>
        <v>0.66901595604554143</v>
      </c>
      <c r="K779" s="35">
        <f t="shared" si="180"/>
        <v>0.63023472620121879</v>
      </c>
      <c r="L779" s="35">
        <f t="shared" si="181"/>
        <v>0.59397482839999738</v>
      </c>
      <c r="M779" s="35">
        <f t="shared" si="182"/>
        <v>0.56037312913221482</v>
      </c>
      <c r="N779" s="35">
        <f t="shared" si="183"/>
        <v>0.52940542841989802</v>
      </c>
    </row>
    <row r="780" spans="1:14">
      <c r="A780" s="34">
        <f t="shared" si="170"/>
        <v>996.85342360746449</v>
      </c>
      <c r="B780" s="35">
        <f t="shared" si="171"/>
        <v>6260239.5002548769</v>
      </c>
      <c r="C780" s="36">
        <f t="shared" si="172"/>
        <v>0.91887564513172093</v>
      </c>
      <c r="D780" s="35">
        <f t="shared" si="173"/>
        <v>0.89991196199578738</v>
      </c>
      <c r="E780" s="35">
        <f t="shared" si="174"/>
        <v>0.870758019946129</v>
      </c>
      <c r="F780" s="35">
        <f t="shared" si="175"/>
        <v>0.83432557366942972</v>
      </c>
      <c r="G780" s="35">
        <f t="shared" si="176"/>
        <v>0.79357518594855581</v>
      </c>
      <c r="H780" s="35">
        <f t="shared" si="177"/>
        <v>0.75104033962295658</v>
      </c>
      <c r="I780" s="35">
        <f t="shared" si="178"/>
        <v>0.70862531632238401</v>
      </c>
      <c r="J780" s="35">
        <f t="shared" si="179"/>
        <v>0.66760988070649774</v>
      </c>
      <c r="K780" s="35">
        <f t="shared" si="180"/>
        <v>0.62875873109229652</v>
      </c>
      <c r="L780" s="35">
        <f t="shared" si="181"/>
        <v>0.59245810948838118</v>
      </c>
      <c r="M780" s="35">
        <f t="shared" si="182"/>
        <v>0.55883869660137098</v>
      </c>
      <c r="N780" s="35">
        <f t="shared" si="183"/>
        <v>0.5278707491436172</v>
      </c>
    </row>
    <row r="781" spans="1:14">
      <c r="A781" s="34">
        <f t="shared" si="170"/>
        <v>999.15140807764897</v>
      </c>
      <c r="B781" s="35">
        <f t="shared" si="171"/>
        <v>6274670.8427276351</v>
      </c>
      <c r="C781" s="36">
        <f t="shared" si="172"/>
        <v>0.91869032406765905</v>
      </c>
      <c r="D781" s="35">
        <f t="shared" si="173"/>
        <v>0.89958198492251706</v>
      </c>
      <c r="E781" s="35">
        <f t="shared" si="174"/>
        <v>0.87022383653059188</v>
      </c>
      <c r="F781" s="35">
        <f t="shared" si="175"/>
        <v>0.8335661624447176</v>
      </c>
      <c r="G781" s="35">
        <f t="shared" si="176"/>
        <v>0.79260162523493705</v>
      </c>
      <c r="H781" s="35">
        <f t="shared" si="177"/>
        <v>0.74988369419862089</v>
      </c>
      <c r="I781" s="35">
        <f t="shared" si="178"/>
        <v>0.70732500285781119</v>
      </c>
      <c r="J781" s="35">
        <f t="shared" si="179"/>
        <v>0.66620546798334379</v>
      </c>
      <c r="K781" s="35">
        <f t="shared" si="180"/>
        <v>0.62728543800670788</v>
      </c>
      <c r="L781" s="35">
        <f t="shared" si="181"/>
        <v>0.59094504894473465</v>
      </c>
      <c r="M781" s="35">
        <f t="shared" si="182"/>
        <v>0.55730875373301358</v>
      </c>
      <c r="N781" s="35">
        <f t="shared" si="183"/>
        <v>0.52634125183875524</v>
      </c>
    </row>
    <row r="782" spans="1:14">
      <c r="A782" s="34">
        <f t="shared" si="170"/>
        <v>1001.4546899491365</v>
      </c>
      <c r="B782" s="35">
        <f t="shared" si="171"/>
        <v>6289135.4528805772</v>
      </c>
      <c r="C782" s="36">
        <f t="shared" si="172"/>
        <v>0.91850538953799599</v>
      </c>
      <c r="D782" s="35">
        <f t="shared" si="173"/>
        <v>0.89925177320990568</v>
      </c>
      <c r="E782" s="35">
        <f t="shared" si="174"/>
        <v>0.86968880576867813</v>
      </c>
      <c r="F782" s="35">
        <f t="shared" si="175"/>
        <v>0.83280563038548749</v>
      </c>
      <c r="G782" s="35">
        <f t="shared" si="176"/>
        <v>0.79162714869698581</v>
      </c>
      <c r="H782" s="35">
        <f t="shared" si="177"/>
        <v>0.74872676790484827</v>
      </c>
      <c r="I782" s="35">
        <f t="shared" si="178"/>
        <v>0.70602532594158474</v>
      </c>
      <c r="J782" s="35">
        <f t="shared" si="179"/>
        <v>0.66480273128847778</v>
      </c>
      <c r="K782" s="35">
        <f t="shared" si="180"/>
        <v>0.6258148559344523</v>
      </c>
      <c r="L782" s="35">
        <f t="shared" si="181"/>
        <v>0.58943564925167424</v>
      </c>
      <c r="M782" s="35">
        <f t="shared" si="182"/>
        <v>0.55578329540917082</v>
      </c>
      <c r="N782" s="35">
        <f t="shared" si="183"/>
        <v>0.524816923495246</v>
      </c>
    </row>
    <row r="783" spans="1:14">
      <c r="A783" s="34">
        <f t="shared" si="170"/>
        <v>1003.7632814336985</v>
      </c>
      <c r="B783" s="35">
        <f t="shared" si="171"/>
        <v>6303633.4074036265</v>
      </c>
      <c r="C783" s="36">
        <f t="shared" si="172"/>
        <v>0.91832083726933211</v>
      </c>
      <c r="D783" s="35">
        <f t="shared" si="173"/>
        <v>0.89892132141290138</v>
      </c>
      <c r="E783" s="35">
        <f t="shared" si="174"/>
        <v>0.86915292366006724</v>
      </c>
      <c r="F783" s="35">
        <f t="shared" si="175"/>
        <v>0.83204397836159416</v>
      </c>
      <c r="G783" s="35">
        <f t="shared" si="176"/>
        <v>0.79065176362946066</v>
      </c>
      <c r="H783" s="35">
        <f t="shared" si="177"/>
        <v>0.74756957325679529</v>
      </c>
      <c r="I783" s="35">
        <f t="shared" si="178"/>
        <v>0.7047263002220695</v>
      </c>
      <c r="J783" s="35">
        <f t="shared" si="179"/>
        <v>0.6634016838341007</v>
      </c>
      <c r="K783" s="35">
        <f t="shared" si="180"/>
        <v>0.62434699362454515</v>
      </c>
      <c r="L783" s="35">
        <f t="shared" si="181"/>
        <v>0.58792991264732064</v>
      </c>
      <c r="M783" s="35">
        <f t="shared" si="182"/>
        <v>0.55426231629848455</v>
      </c>
      <c r="N783" s="35">
        <f t="shared" si="183"/>
        <v>0.52329775094750408</v>
      </c>
    </row>
    <row r="784" spans="1:14">
      <c r="A784" s="34">
        <f t="shared" si="170"/>
        <v>1006.0771947712569</v>
      </c>
      <c r="B784" s="35">
        <f t="shared" si="171"/>
        <v>6318164.7831634935</v>
      </c>
      <c r="C784" s="36">
        <f t="shared" si="172"/>
        <v>0.91813666300237906</v>
      </c>
      <c r="D784" s="35">
        <f t="shared" si="173"/>
        <v>0.89859062409931201</v>
      </c>
      <c r="E784" s="35">
        <f t="shared" si="174"/>
        <v>0.86861618623111592</v>
      </c>
      <c r="F784" s="35">
        <f t="shared" si="175"/>
        <v>0.83128120727916488</v>
      </c>
      <c r="G784" s="35">
        <f t="shared" si="176"/>
        <v>0.78967547733992938</v>
      </c>
      <c r="H784" s="35">
        <f t="shared" si="177"/>
        <v>0.74641212272049184</v>
      </c>
      <c r="I784" s="35">
        <f t="shared" si="178"/>
        <v>0.7034279402187219</v>
      </c>
      <c r="J784" s="35">
        <f t="shared" si="179"/>
        <v>0.66200233863398306</v>
      </c>
      <c r="K784" s="35">
        <f t="shared" si="180"/>
        <v>0.62288185958811981</v>
      </c>
      <c r="L784" s="35">
        <f t="shared" si="181"/>
        <v>0.58642784112953739</v>
      </c>
      <c r="M784" s="35">
        <f t="shared" si="182"/>
        <v>0.55274581086114905</v>
      </c>
      <c r="N784" s="35">
        <f t="shared" si="183"/>
        <v>0.52178372087954206</v>
      </c>
    </row>
    <row r="785" spans="1:14">
      <c r="A785" s="34">
        <f t="shared" si="170"/>
        <v>1008.39644222995</v>
      </c>
      <c r="B785" s="35">
        <f t="shared" si="171"/>
        <v>6332729.657204086</v>
      </c>
      <c r="C785" s="36">
        <f t="shared" si="172"/>
        <v>0.91795286249182972</v>
      </c>
      <c r="D785" s="35">
        <f t="shared" si="173"/>
        <v>0.89825967584975519</v>
      </c>
      <c r="E785" s="35">
        <f t="shared" si="174"/>
        <v>0.86807858953492967</v>
      </c>
      <c r="F785" s="35">
        <f t="shared" si="175"/>
        <v>0.83051731808060458</v>
      </c>
      <c r="G785" s="35">
        <f t="shared" si="176"/>
        <v>0.78869829714858475</v>
      </c>
      <c r="H785" s="35">
        <f t="shared" si="177"/>
        <v>0.74525442871275593</v>
      </c>
      <c r="I785" s="35">
        <f t="shared" si="178"/>
        <v>0.70213026032268233</v>
      </c>
      <c r="J785" s="35">
        <f t="shared" si="179"/>
        <v>0.6606047085052229</v>
      </c>
      <c r="K785" s="35">
        <f t="shared" si="180"/>
        <v>0.62141946210150323</v>
      </c>
      <c r="L785" s="35">
        <f t="shared" si="181"/>
        <v>0.58492943646011375</v>
      </c>
      <c r="M785" s="35">
        <f t="shared" si="182"/>
        <v>0.551233773353766</v>
      </c>
      <c r="N785" s="35">
        <f t="shared" si="183"/>
        <v>0.52027481982998358</v>
      </c>
    </row>
    <row r="786" spans="1:14">
      <c r="A786" s="34">
        <f t="shared" si="170"/>
        <v>1010.7210361061971</v>
      </c>
      <c r="B786" s="35">
        <f t="shared" si="171"/>
        <v>6347328.1067469176</v>
      </c>
      <c r="C786" s="36">
        <f t="shared" si="172"/>
        <v>0.91776943150623624</v>
      </c>
      <c r="D786" s="35">
        <f t="shared" si="173"/>
        <v>0.89792847125761399</v>
      </c>
      <c r="E786" s="35">
        <f t="shared" si="174"/>
        <v>0.86754012965143978</v>
      </c>
      <c r="F786" s="35">
        <f t="shared" si="175"/>
        <v>0.82975231174460296</v>
      </c>
      <c r="G786" s="35">
        <f t="shared" si="176"/>
        <v>0.78772023038806338</v>
      </c>
      <c r="H786" s="35">
        <f t="shared" si="177"/>
        <v>0.7440965036011149</v>
      </c>
      <c r="I786" s="35">
        <f t="shared" si="178"/>
        <v>0.70083327479737234</v>
      </c>
      <c r="J786" s="35">
        <f t="shared" si="179"/>
        <v>0.65920880607000121</v>
      </c>
      <c r="K786" s="35">
        <f t="shared" si="180"/>
        <v>0.61995980920926541</v>
      </c>
      <c r="L786" s="35">
        <f t="shared" si="181"/>
        <v>0.58343470016889776</v>
      </c>
      <c r="M786" s="35">
        <f t="shared" si="182"/>
        <v>0.54972619783412235</v>
      </c>
      <c r="N786" s="35">
        <f t="shared" si="183"/>
        <v>0.51877103419697745</v>
      </c>
    </row>
    <row r="787" spans="1:14">
      <c r="A787" s="34">
        <f t="shared" si="170"/>
        <v>1013.0509887247632</v>
      </c>
      <c r="B787" s="35">
        <f t="shared" si="171"/>
        <v>6361960.2091915132</v>
      </c>
      <c r="C787" s="36">
        <f t="shared" si="172"/>
        <v>0.91758636582788067</v>
      </c>
      <c r="D787" s="35">
        <f t="shared" si="173"/>
        <v>0.89759700492898675</v>
      </c>
      <c r="E787" s="35">
        <f t="shared" si="174"/>
        <v>0.8670008026874737</v>
      </c>
      <c r="F787" s="35">
        <f t="shared" si="175"/>
        <v>0.82898618928613432</v>
      </c>
      <c r="G787" s="35">
        <f t="shared" si="176"/>
        <v>0.78674128440325863</v>
      </c>
      <c r="H787" s="35">
        <f t="shared" si="177"/>
        <v>0.74293835970372502</v>
      </c>
      <c r="I787" s="35">
        <f t="shared" si="178"/>
        <v>0.69953699777909129</v>
      </c>
      <c r="J787" s="35">
        <f t="shared" si="179"/>
        <v>0.65781464375732546</v>
      </c>
      <c r="K787" s="35">
        <f t="shared" si="180"/>
        <v>0.61850290872724001</v>
      </c>
      <c r="L787" s="35">
        <f t="shared" si="181"/>
        <v>0.58194363355787171</v>
      </c>
      <c r="M787" s="35">
        <f t="shared" si="182"/>
        <v>0.54822307816588722</v>
      </c>
      <c r="N787" s="35">
        <f t="shared" si="183"/>
        <v>0.51727235024300877</v>
      </c>
    </row>
    <row r="788" spans="1:14">
      <c r="A788" s="34">
        <f t="shared" si="170"/>
        <v>1015.3863124388254</v>
      </c>
      <c r="B788" s="35">
        <f t="shared" si="171"/>
        <v>6376626.0421158234</v>
      </c>
      <c r="C788" s="36">
        <f t="shared" si="172"/>
        <v>0.91740366125265438</v>
      </c>
      <c r="D788" s="35">
        <f t="shared" si="173"/>
        <v>0.89726527148264612</v>
      </c>
      <c r="E788" s="35">
        <f t="shared" si="174"/>
        <v>0.86646060477683373</v>
      </c>
      <c r="F788" s="35">
        <f t="shared" si="175"/>
        <v>0.82821895175646321</v>
      </c>
      <c r="G788" s="35">
        <f t="shared" si="176"/>
        <v>0.78576146655113777</v>
      </c>
      <c r="H788" s="35">
        <f t="shared" si="177"/>
        <v>0.74178000928929622</v>
      </c>
      <c r="I788" s="35">
        <f t="shared" si="178"/>
        <v>0.69824144327761917</v>
      </c>
      <c r="J788" s="35">
        <f t="shared" si="179"/>
        <v>0.65642223380477094</v>
      </c>
      <c r="K788" s="35">
        <f t="shared" si="180"/>
        <v>0.61704876824552013</v>
      </c>
      <c r="L788" s="35">
        <f t="shared" si="181"/>
        <v>0.58045623770517984</v>
      </c>
      <c r="M788" s="35">
        <f t="shared" si="182"/>
        <v>0.54672440802323286</v>
      </c>
      <c r="N788" s="35">
        <f t="shared" si="183"/>
        <v>0.5157787540996166</v>
      </c>
    </row>
    <row r="789" spans="1:14">
      <c r="A789" s="34">
        <f t="shared" si="170"/>
        <v>1017.7270196300374</v>
      </c>
      <c r="B789" s="35">
        <f t="shared" si="171"/>
        <v>6391325.6832766347</v>
      </c>
      <c r="C789" s="36">
        <f t="shared" si="172"/>
        <v>0.91722131358993209</v>
      </c>
      <c r="D789" s="35">
        <f t="shared" si="173"/>
        <v>0.89693326554999109</v>
      </c>
      <c r="E789" s="35">
        <f t="shared" si="174"/>
        <v>0.86591953208036754</v>
      </c>
      <c r="F789" s="35">
        <f t="shared" si="175"/>
        <v>0.82745060024313977</v>
      </c>
      <c r="G789" s="35">
        <f t="shared" si="176"/>
        <v>0.78478078420055175</v>
      </c>
      <c r="H789" s="35">
        <f t="shared" si="177"/>
        <v>0.74062146457701539</v>
      </c>
      <c r="I789" s="35">
        <f t="shared" si="178"/>
        <v>0.6969466251768156</v>
      </c>
      <c r="J789" s="35">
        <f t="shared" si="179"/>
        <v>0.65503158826020857</v>
      </c>
      <c r="K789" s="35">
        <f t="shared" si="180"/>
        <v>0.61559739513142375</v>
      </c>
      <c r="L789" s="35">
        <f t="shared" si="181"/>
        <v>0.57897251346909884</v>
      </c>
      <c r="M789" s="35">
        <f t="shared" si="182"/>
        <v>0.54523018089537567</v>
      </c>
      <c r="N789" s="35">
        <f t="shared" si="183"/>
        <v>0.5142902317720105</v>
      </c>
    </row>
    <row r="790" spans="1:14">
      <c r="A790" s="34">
        <f t="shared" si="170"/>
        <v>1020.0731227085959</v>
      </c>
      <c r="B790" s="35">
        <f t="shared" si="171"/>
        <v>6406059.2106099818</v>
      </c>
      <c r="C790" s="36">
        <f t="shared" si="172"/>
        <v>0.91703931866245048</v>
      </c>
      <c r="D790" s="35">
        <f t="shared" si="173"/>
        <v>0.89660098177500602</v>
      </c>
      <c r="E790" s="35">
        <f t="shared" si="174"/>
        <v>0.86537758078604632</v>
      </c>
      <c r="F790" s="35">
        <f t="shared" si="175"/>
        <v>0.82668113586999925</v>
      </c>
      <c r="G790" s="35">
        <f t="shared" si="176"/>
        <v>0.78379924473204821</v>
      </c>
      <c r="H790" s="35">
        <f t="shared" si="177"/>
        <v>0.73946273773647508</v>
      </c>
      <c r="I790" s="35">
        <f t="shared" si="178"/>
        <v>0.69565255723522679</v>
      </c>
      <c r="J790" s="35">
        <f t="shared" si="179"/>
        <v>0.65364271898353044</v>
      </c>
      <c r="K790" s="35">
        <f t="shared" si="180"/>
        <v>0.61414879653243581</v>
      </c>
      <c r="L790" s="35">
        <f t="shared" si="181"/>
        <v>0.57749246149195965</v>
      </c>
      <c r="M790" s="35">
        <f t="shared" si="182"/>
        <v>0.54374039009104402</v>
      </c>
      <c r="N790" s="35">
        <f t="shared" si="183"/>
        <v>0.51280676914359591</v>
      </c>
    </row>
    <row r="791" spans="1:14">
      <c r="A791" s="34">
        <f t="shared" si="170"/>
        <v>1022.4246341133057</v>
      </c>
      <c r="B791" s="35">
        <f t="shared" si="171"/>
        <v>6420826.7022315599</v>
      </c>
      <c r="C791" s="36">
        <f t="shared" si="172"/>
        <v>0.9168576723061862</v>
      </c>
      <c r="D791" s="35">
        <f t="shared" si="173"/>
        <v>0.89626841481421982</v>
      </c>
      <c r="E791" s="35">
        <f t="shared" si="174"/>
        <v>0.86483474710903818</v>
      </c>
      <c r="F791" s="35">
        <f t="shared" si="175"/>
        <v>0.82591055979715866</v>
      </c>
      <c r="G791" s="35">
        <f t="shared" si="176"/>
        <v>0.78281685553768121</v>
      </c>
      <c r="H791" s="35">
        <f t="shared" si="177"/>
        <v>0.73830384088760326</v>
      </c>
      <c r="I791" s="35">
        <f t="shared" si="178"/>
        <v>0.69435925308669144</v>
      </c>
      <c r="J791" s="35">
        <f t="shared" si="179"/>
        <v>0.65225563764836547</v>
      </c>
      <c r="K791" s="35">
        <f t="shared" si="180"/>
        <v>0.61270297937912055</v>
      </c>
      <c r="L791" s="35">
        <f t="shared" si="181"/>
        <v>0.57601608220401712</v>
      </c>
      <c r="M791" s="35">
        <f t="shared" si="182"/>
        <v>0.54225502874286935</v>
      </c>
      <c r="N791" s="35">
        <f t="shared" si="183"/>
        <v>0.51132835198040472</v>
      </c>
    </row>
    <row r="792" spans="1:14">
      <c r="A792" s="34">
        <f t="shared" si="170"/>
        <v>1024.7815663116462</v>
      </c>
      <c r="B792" s="35">
        <f t="shared" si="171"/>
        <v>6435628.2364371382</v>
      </c>
      <c r="C792" s="36">
        <f t="shared" si="172"/>
        <v>0.91667637037023575</v>
      </c>
      <c r="D792" s="35">
        <f t="shared" si="173"/>
        <v>0.8959355593366628</v>
      </c>
      <c r="E792" s="35">
        <f t="shared" si="174"/>
        <v>0.86429102729178597</v>
      </c>
      <c r="F792" s="35">
        <f t="shared" si="175"/>
        <v>0.82513887322101021</v>
      </c>
      <c r="G792" s="35">
        <f t="shared" si="176"/>
        <v>0.78183362402082168</v>
      </c>
      <c r="H792" s="35">
        <f t="shared" si="177"/>
        <v>0.73714478610059486</v>
      </c>
      <c r="I792" s="35">
        <f t="shared" si="178"/>
        <v>0.69306672624094912</v>
      </c>
      <c r="J792" s="35">
        <f t="shared" si="179"/>
        <v>0.65087035574378782</v>
      </c>
      <c r="K792" s="35">
        <f t="shared" si="180"/>
        <v>0.61125995038800907</v>
      </c>
      <c r="L792" s="35">
        <f t="shared" si="181"/>
        <v>0.57454337582726966</v>
      </c>
      <c r="M792" s="35">
        <f t="shared" si="182"/>
        <v>0.54077408981170483</v>
      </c>
      <c r="N792" s="35">
        <f t="shared" si="183"/>
        <v>0.50985496593543622</v>
      </c>
    </row>
    <row r="793" spans="1:14">
      <c r="A793" s="34">
        <f t="shared" si="170"/>
        <v>1027.1439317998374</v>
      </c>
      <c r="B793" s="35">
        <f t="shared" si="171"/>
        <v>6450463.8917029789</v>
      </c>
      <c r="C793" s="36">
        <f t="shared" si="172"/>
        <v>0.91649540871669366</v>
      </c>
      <c r="D793" s="35">
        <f t="shared" si="173"/>
        <v>0.89560241002382812</v>
      </c>
      <c r="E793" s="35">
        <f t="shared" si="174"/>
        <v>0.86374641760408022</v>
      </c>
      <c r="F793" s="35">
        <f t="shared" si="175"/>
        <v>0.82436607737421275</v>
      </c>
      <c r="G793" s="35">
        <f t="shared" si="176"/>
        <v>0.78084955759596297</v>
      </c>
      <c r="H793" s="35">
        <f t="shared" si="177"/>
        <v>0.73598558539584447</v>
      </c>
      <c r="I793" s="35">
        <f t="shared" si="178"/>
        <v>0.69177499008424881</v>
      </c>
      <c r="J793" s="35">
        <f t="shared" si="179"/>
        <v>0.64948688457601489</v>
      </c>
      <c r="K793" s="35">
        <f t="shared" si="180"/>
        <v>0.60981971606445751</v>
      </c>
      <c r="L793" s="35">
        <f t="shared" si="181"/>
        <v>0.57307434237922394</v>
      </c>
      <c r="M793" s="35">
        <f t="shared" si="182"/>
        <v>0.53929756609086832</v>
      </c>
      <c r="N793" s="35">
        <f t="shared" si="183"/>
        <v>0.50838659655290364</v>
      </c>
    </row>
    <row r="794" spans="1:14">
      <c r="A794" s="34">
        <f t="shared" si="170"/>
        <v>1029.5117431029059</v>
      </c>
      <c r="B794" s="35">
        <f t="shared" si="171"/>
        <v>6465333.746686249</v>
      </c>
      <c r="C794" s="36">
        <f t="shared" si="172"/>
        <v>0.91631478322053439</v>
      </c>
      <c r="D794" s="35">
        <f t="shared" si="173"/>
        <v>0.89526896156963276</v>
      </c>
      <c r="E794" s="35">
        <f t="shared" si="174"/>
        <v>0.86320091434313673</v>
      </c>
      <c r="F794" s="35">
        <f t="shared" si="175"/>
        <v>0.8235921735256837</v>
      </c>
      <c r="G794" s="35">
        <f t="shared" si="176"/>
        <v>0.77986466368852891</v>
      </c>
      <c r="H794" s="35">
        <f t="shared" si="177"/>
        <v>0.73482625074388308</v>
      </c>
      <c r="I794" s="35">
        <f t="shared" si="178"/>
        <v>0.69048405787996248</v>
      </c>
      <c r="J794" s="35">
        <f t="shared" si="179"/>
        <v>0.64810523527010167</v>
      </c>
      <c r="K794" s="35">
        <f t="shared" si="180"/>
        <v>0.60838228270547967</v>
      </c>
      <c r="L794" s="35">
        <f t="shared" si="181"/>
        <v>0.57160898167661567</v>
      </c>
      <c r="M794" s="35">
        <f t="shared" si="182"/>
        <v>0.53782545021031558</v>
      </c>
      <c r="N794" s="35">
        <f t="shared" si="183"/>
        <v>0.50692322927239719</v>
      </c>
    </row>
    <row r="795" spans="1:14">
      <c r="A795" s="34">
        <f t="shared" si="170"/>
        <v>1031.8850127747517</v>
      </c>
      <c r="B795" s="35">
        <f t="shared" si="171"/>
        <v>6480237.8802254405</v>
      </c>
      <c r="C795" s="36">
        <f t="shared" si="172"/>
        <v>0.91613448976949419</v>
      </c>
      <c r="D795" s="35">
        <f t="shared" si="173"/>
        <v>0.89493520868038123</v>
      </c>
      <c r="E795" s="35">
        <f t="shared" si="174"/>
        <v>0.86265451383367409</v>
      </c>
      <c r="F795" s="35">
        <f t="shared" si="175"/>
        <v>0.82281716298058716</v>
      </c>
      <c r="G795" s="35">
        <f t="shared" si="176"/>
        <v>0.77887894973467964</v>
      </c>
      <c r="H795" s="35">
        <f t="shared" si="177"/>
        <v>0.73366679406531599</v>
      </c>
      <c r="I795" s="35">
        <f t="shared" si="178"/>
        <v>0.68919394276919699</v>
      </c>
      <c r="J795" s="35">
        <f t="shared" si="179"/>
        <v>0.64672541877162348</v>
      </c>
      <c r="K795" s="35">
        <f t="shared" si="180"/>
        <v>0.60694765640255344</v>
      </c>
      <c r="L795" s="35">
        <f t="shared" si="181"/>
        <v>0.5701472933390761</v>
      </c>
      <c r="M795" s="35">
        <f t="shared" si="182"/>
        <v>0.5363577346407421</v>
      </c>
      <c r="N795" s="35">
        <f t="shared" si="183"/>
        <v>0.505464849432958</v>
      </c>
    </row>
    <row r="796" spans="1:14">
      <c r="A796" s="34">
        <f t="shared" si="170"/>
        <v>1034.263753398214</v>
      </c>
      <c r="B796" s="35">
        <f t="shared" si="171"/>
        <v>6495176.3713407842</v>
      </c>
      <c r="C796" s="36">
        <f t="shared" si="172"/>
        <v>0.91595452426395174</v>
      </c>
      <c r="D796" s="35">
        <f t="shared" si="173"/>
        <v>0.89460114607472585</v>
      </c>
      <c r="E796" s="35">
        <f t="shared" si="174"/>
        <v>0.86210721242798694</v>
      </c>
      <c r="F796" s="35">
        <f t="shared" si="175"/>
        <v>0.82204104708032055</v>
      </c>
      <c r="G796" s="35">
        <f t="shared" si="176"/>
        <v>0.77789242318111496</v>
      </c>
      <c r="H796" s="35">
        <f t="shared" si="177"/>
        <v>0.732507227230762</v>
      </c>
      <c r="I796" s="35">
        <f t="shared" si="178"/>
        <v>0.68790465777140863</v>
      </c>
      <c r="J796" s="35">
        <f t="shared" si="179"/>
        <v>0.64534744584835124</v>
      </c>
      <c r="K796" s="35">
        <f t="shared" si="180"/>
        <v>0.60551584304439898</v>
      </c>
      <c r="L796" s="35">
        <f t="shared" si="181"/>
        <v>0.56868927679275139</v>
      </c>
      <c r="M796" s="35">
        <f t="shared" si="182"/>
        <v>0.53489441169761276</v>
      </c>
      <c r="N796" s="35">
        <f t="shared" si="183"/>
        <v>0.50401144227706562</v>
      </c>
    </row>
    <row r="797" spans="1:14">
      <c r="A797" s="34">
        <f t="shared" si="170"/>
        <v>1036.647977585139</v>
      </c>
      <c r="B797" s="35">
        <f t="shared" si="171"/>
        <v>6510149.2992346724</v>
      </c>
      <c r="C797" s="36">
        <f t="shared" si="172"/>
        <v>0.91577488261681406</v>
      </c>
      <c r="D797" s="35">
        <f t="shared" si="173"/>
        <v>0.89426676848363551</v>
      </c>
      <c r="E797" s="35">
        <f t="shared" si="174"/>
        <v>0.8615590065060259</v>
      </c>
      <c r="F797" s="35">
        <f t="shared" si="175"/>
        <v>0.82126382720250135</v>
      </c>
      <c r="G797" s="35">
        <f t="shared" si="176"/>
        <v>0.7769050914848793</v>
      </c>
      <c r="H797" s="35">
        <f t="shared" si="177"/>
        <v>0.73134756206079643</v>
      </c>
      <c r="I797" s="35">
        <f t="shared" si="178"/>
        <v>0.68661621578502052</v>
      </c>
      <c r="J797" s="35">
        <f t="shared" si="179"/>
        <v>0.64397132709191995</v>
      </c>
      <c r="K797" s="35">
        <f t="shared" si="180"/>
        <v>0.60408684831973192</v>
      </c>
      <c r="L797" s="35">
        <f t="shared" si="181"/>
        <v>0.56723493127387248</v>
      </c>
      <c r="M797" s="35">
        <f t="shared" si="182"/>
        <v>0.53343547354512511</v>
      </c>
      <c r="N797" s="35">
        <f t="shared" si="183"/>
        <v>0.50256299295454321</v>
      </c>
    </row>
    <row r="798" spans="1:14">
      <c r="A798" s="34">
        <f t="shared" si="170"/>
        <v>1039.0376979764458</v>
      </c>
      <c r="B798" s="35">
        <f t="shared" si="171"/>
        <v>6525156.7432920793</v>
      </c>
      <c r="C798" s="36">
        <f t="shared" si="172"/>
        <v>0.91559556075339776</v>
      </c>
      <c r="D798" s="35">
        <f t="shared" si="173"/>
        <v>0.89393207065035829</v>
      </c>
      <c r="E798" s="35">
        <f t="shared" si="174"/>
        <v>0.86100989247547266</v>
      </c>
      <c r="F798" s="35">
        <f t="shared" si="175"/>
        <v>0.82048550476094761</v>
      </c>
      <c r="G798" s="35">
        <f t="shared" si="176"/>
        <v>0.77591696211316219</v>
      </c>
      <c r="H798" s="35">
        <f t="shared" si="177"/>
        <v>0.73018781032589442</v>
      </c>
      <c r="I798" s="35">
        <f t="shared" si="178"/>
        <v>0.68532862958803786</v>
      </c>
      <c r="J798" s="35">
        <f t="shared" si="179"/>
        <v>0.64259707291948531</v>
      </c>
      <c r="K798" s="35">
        <f t="shared" si="180"/>
        <v>0.60266067771998744</v>
      </c>
      <c r="L798" s="35">
        <f t="shared" si="181"/>
        <v>0.56578425583227543</v>
      </c>
      <c r="M798" s="35">
        <f t="shared" si="182"/>
        <v>0.53198091220010124</v>
      </c>
      <c r="N798" s="35">
        <f t="shared" si="183"/>
        <v>0.50111948652637939</v>
      </c>
    </row>
    <row r="799" spans="1:14">
      <c r="A799" s="34">
        <f t="shared" si="170"/>
        <v>1041.4329272421942</v>
      </c>
      <c r="B799" s="35">
        <f t="shared" si="171"/>
        <v>6540198.7830809793</v>
      </c>
      <c r="C799" s="36">
        <f t="shared" si="172"/>
        <v>0.91541655461131477</v>
      </c>
      <c r="D799" s="35">
        <f t="shared" si="173"/>
        <v>0.89359704733038869</v>
      </c>
      <c r="E799" s="35">
        <f t="shared" si="174"/>
        <v>0.86045986677181718</v>
      </c>
      <c r="F799" s="35">
        <f t="shared" si="175"/>
        <v>0.81970608120566235</v>
      </c>
      <c r="G799" s="35">
        <f t="shared" si="176"/>
        <v>0.77492804254310044</v>
      </c>
      <c r="H799" s="35">
        <f t="shared" si="177"/>
        <v>0.72902798374637723</v>
      </c>
      <c r="I799" s="35">
        <f t="shared" si="178"/>
        <v>0.68404191183866681</v>
      </c>
      <c r="J799" s="35">
        <f t="shared" si="179"/>
        <v>0.64122469357537482</v>
      </c>
      <c r="K799" s="35">
        <f t="shared" si="180"/>
        <v>0.60123733654201983</v>
      </c>
      <c r="L799" s="35">
        <f t="shared" si="181"/>
        <v>0.56433724933487628</v>
      </c>
      <c r="M799" s="35">
        <f t="shared" si="182"/>
        <v>0.53053071953581477</v>
      </c>
      <c r="N799" s="35">
        <f t="shared" si="183"/>
        <v>0.49968090796846798</v>
      </c>
    </row>
    <row r="800" spans="1:14">
      <c r="A800" s="34">
        <f t="shared" si="170"/>
        <v>1043.8336780816514</v>
      </c>
      <c r="B800" s="35">
        <f t="shared" si="171"/>
        <v>6555275.4983527707</v>
      </c>
      <c r="C800" s="36">
        <f t="shared" si="172"/>
        <v>0.91523786014035868</v>
      </c>
      <c r="D800" s="35">
        <f t="shared" si="173"/>
        <v>0.89326169329143623</v>
      </c>
      <c r="E800" s="35">
        <f t="shared" si="174"/>
        <v>0.85990892585843637</v>
      </c>
      <c r="F800" s="35">
        <f t="shared" si="175"/>
        <v>0.81892555802281153</v>
      </c>
      <c r="G800" s="35">
        <f t="shared" si="176"/>
        <v>0.77393834026157893</v>
      </c>
      <c r="H800" s="35">
        <f t="shared" si="177"/>
        <v>0.72786809399236096</v>
      </c>
      <c r="I800" s="35">
        <f t="shared" si="178"/>
        <v>0.6827560750759355</v>
      </c>
      <c r="J800" s="35">
        <f t="shared" si="179"/>
        <v>0.63985419913272978</v>
      </c>
      <c r="K800" s="35">
        <f t="shared" si="180"/>
        <v>0.59981682989077523</v>
      </c>
      <c r="L800" s="35">
        <f t="shared" si="181"/>
        <v>0.56289391046909609</v>
      </c>
      <c r="M800" s="35">
        <f t="shared" si="182"/>
        <v>0.52908488728575009</v>
      </c>
      <c r="N800" s="35">
        <f t="shared" si="183"/>
        <v>0.49824724217527028</v>
      </c>
    </row>
    <row r="801" spans="1:14">
      <c r="A801" s="34">
        <f t="shared" si="170"/>
        <v>1046.2399632233594</v>
      </c>
      <c r="B801" s="35">
        <f t="shared" si="171"/>
        <v>6570386.969042697</v>
      </c>
      <c r="C801" s="36">
        <f t="shared" si="172"/>
        <v>0.91505947330238924</v>
      </c>
      <c r="D801" s="35">
        <f t="shared" si="173"/>
        <v>0.89292600331339322</v>
      </c>
      <c r="E801" s="35">
        <f t="shared" si="174"/>
        <v>0.85935706622666885</v>
      </c>
      <c r="F801" s="35">
        <f t="shared" si="175"/>
        <v>0.81814393673470254</v>
      </c>
      <c r="G801" s="35">
        <f t="shared" si="176"/>
        <v>0.77294786276502847</v>
      </c>
      <c r="H801" s="35">
        <f t="shared" si="177"/>
        <v>0.72670815268370537</v>
      </c>
      <c r="I801" s="35">
        <f t="shared" si="178"/>
        <v>0.68147113172031248</v>
      </c>
      <c r="J801" s="35">
        <f t="shared" si="179"/>
        <v>0.63848559949513572</v>
      </c>
      <c r="K801" s="35">
        <f t="shared" si="180"/>
        <v>0.59839916268193749</v>
      </c>
      <c r="L801" s="35">
        <f t="shared" si="181"/>
        <v>0.56145423774624048</v>
      </c>
      <c r="M801" s="35">
        <f t="shared" si="182"/>
        <v>0.52764340704729662</v>
      </c>
      <c r="N801" s="35">
        <f t="shared" si="183"/>
        <v>0.49681847396339662</v>
      </c>
    </row>
    <row r="802" spans="1:14">
      <c r="A802" s="34">
        <f t="shared" si="170"/>
        <v>1048.6517954252022</v>
      </c>
      <c r="B802" s="35">
        <f t="shared" si="171"/>
        <v>6585533.2752702693</v>
      </c>
      <c r="C802" s="36">
        <f t="shared" si="172"/>
        <v>0.91488139007122105</v>
      </c>
      <c r="D802" s="35">
        <f t="shared" si="173"/>
        <v>0.89258997218830494</v>
      </c>
      <c r="E802" s="35">
        <f t="shared" si="174"/>
        <v>0.85880428439589529</v>
      </c>
      <c r="F802" s="35">
        <f t="shared" si="175"/>
        <v>0.81736121889975988</v>
      </c>
      <c r="G802" s="35">
        <f t="shared" si="176"/>
        <v>0.7719566175592254</v>
      </c>
      <c r="H802" s="35">
        <f t="shared" si="177"/>
        <v>0.72554817138996797</v>
      </c>
      <c r="I802" s="35">
        <f t="shared" si="178"/>
        <v>0.68018709407432953</v>
      </c>
      <c r="J802" s="35">
        <f t="shared" si="179"/>
        <v>0.63711890439824881</v>
      </c>
      <c r="K802" s="35">
        <f t="shared" si="180"/>
        <v>0.59698433964454745</v>
      </c>
      <c r="L802" s="35">
        <f t="shared" si="181"/>
        <v>0.56001822950483138</v>
      </c>
      <c r="M802" s="35">
        <f t="shared" si="182"/>
        <v>0.52620627028537748</v>
      </c>
      <c r="N802" s="35">
        <f t="shared" si="183"/>
        <v>0.49539458807511322</v>
      </c>
    </row>
    <row r="803" spans="1:14">
      <c r="A803" s="34">
        <f t="shared" si="170"/>
        <v>1051.0691874744741</v>
      </c>
      <c r="B803" s="35">
        <f t="shared" si="171"/>
        <v>6600714.4973396976</v>
      </c>
      <c r="C803" s="36">
        <f t="shared" si="172"/>
        <v>0.91470360643250992</v>
      </c>
      <c r="D803" s="35">
        <f t="shared" si="173"/>
        <v>0.89225359472034049</v>
      </c>
      <c r="E803" s="35">
        <f t="shared" si="174"/>
        <v>0.85825057691361439</v>
      </c>
      <c r="F803" s="35">
        <f t="shared" si="175"/>
        <v>0.81657740611249996</v>
      </c>
      <c r="G803" s="35">
        <f t="shared" si="176"/>
        <v>0.77096461215908729</v>
      </c>
      <c r="H803" s="35">
        <f t="shared" si="177"/>
        <v>0.7243881616303568</v>
      </c>
      <c r="I803" s="35">
        <f t="shared" si="178"/>
        <v>0.67890397432320315</v>
      </c>
      <c r="J803" s="35">
        <f t="shared" si="179"/>
        <v>0.63575412341140769</v>
      </c>
      <c r="K803" s="35">
        <f t="shared" si="180"/>
        <v>0.59557236532359659</v>
      </c>
      <c r="L803" s="35">
        <f t="shared" si="181"/>
        <v>0.5585858839138933</v>
      </c>
      <c r="M803" s="35">
        <f t="shared" si="182"/>
        <v>0.52477346833601535</v>
      </c>
      <c r="N803" s="35">
        <f t="shared" si="183"/>
        <v>0.49397556918177049</v>
      </c>
    </row>
    <row r="804" spans="1:14">
      <c r="A804" s="34">
        <f t="shared" si="170"/>
        <v>1053.4921521879473</v>
      </c>
      <c r="B804" s="35">
        <f t="shared" si="171"/>
        <v>6615930.7157403091</v>
      </c>
      <c r="C804" s="36">
        <f t="shared" si="172"/>
        <v>0.91452611838364306</v>
      </c>
      <c r="D804" s="35">
        <f t="shared" si="173"/>
        <v>0.89191686572576578</v>
      </c>
      <c r="E804" s="35">
        <f t="shared" si="174"/>
        <v>0.85769594035552155</v>
      </c>
      <c r="F804" s="35">
        <f t="shared" si="175"/>
        <v>0.81579250000350412</v>
      </c>
      <c r="G804" s="35">
        <f t="shared" si="176"/>
        <v>0.76997185408847169</v>
      </c>
      <c r="H804" s="35">
        <f t="shared" si="177"/>
        <v>0.72322813487368753</v>
      </c>
      <c r="I804" s="35">
        <f t="shared" si="178"/>
        <v>0.67762178453545852</v>
      </c>
      <c r="J804" s="35">
        <f t="shared" si="179"/>
        <v>0.63439126593924156</v>
      </c>
      <c r="K804" s="35">
        <f t="shared" si="180"/>
        <v>0.59416324408259502</v>
      </c>
      <c r="L804" s="35">
        <f t="shared" si="181"/>
        <v>0.55715719897619354</v>
      </c>
      <c r="M804" s="35">
        <f t="shared" si="182"/>
        <v>0.52334499240983601</v>
      </c>
      <c r="N804" s="35">
        <f t="shared" si="183"/>
        <v>0.49256140188716063</v>
      </c>
    </row>
    <row r="805" spans="1:14">
      <c r="A805" s="34">
        <f t="shared" si="170"/>
        <v>1055.9207024119394</v>
      </c>
      <c r="B805" s="35">
        <f t="shared" si="171"/>
        <v>6631182.0111469794</v>
      </c>
      <c r="C805" s="36">
        <f t="shared" si="172"/>
        <v>0.91434892193362627</v>
      </c>
      <c r="D805" s="35">
        <f t="shared" si="173"/>
        <v>0.89157978003291372</v>
      </c>
      <c r="E805" s="35">
        <f t="shared" si="174"/>
        <v>0.85714037132558607</v>
      </c>
      <c r="F805" s="35">
        <f t="shared" si="175"/>
        <v>0.8150065022393872</v>
      </c>
      <c r="G805" s="35">
        <f t="shared" si="176"/>
        <v>0.76897835087996869</v>
      </c>
      <c r="H805" s="35">
        <f t="shared" si="177"/>
        <v>0.72206810253834164</v>
      </c>
      <c r="I805" s="35">
        <f t="shared" si="178"/>
        <v>0.67634053666355176</v>
      </c>
      <c r="J805" s="35">
        <f t="shared" si="179"/>
        <v>0.63303034122326474</v>
      </c>
      <c r="K805" s="35">
        <f t="shared" si="180"/>
        <v>0.59275698010611133</v>
      </c>
      <c r="L805" s="35">
        <f t="shared" si="181"/>
        <v>0.55573217253143758</v>
      </c>
      <c r="M805" s="35">
        <f t="shared" si="182"/>
        <v>0.52192083359550734</v>
      </c>
      <c r="N805" s="35">
        <f t="shared" si="183"/>
        <v>0.49115207073079897</v>
      </c>
    </row>
    <row r="806" spans="1:14">
      <c r="A806" s="34">
        <f t="shared" si="170"/>
        <v>1058.3548510223818</v>
      </c>
      <c r="B806" s="35">
        <f t="shared" si="171"/>
        <v>6646468.464420558</v>
      </c>
      <c r="C806" s="36">
        <f t="shared" si="172"/>
        <v>0.91417201310297569</v>
      </c>
      <c r="D806" s="35">
        <f t="shared" si="173"/>
        <v>0.89124233248216089</v>
      </c>
      <c r="E806" s="35">
        <f t="shared" si="174"/>
        <v>0.85658386645612994</v>
      </c>
      <c r="F806" s="35">
        <f t="shared" si="175"/>
        <v>0.81421941452276803</v>
      </c>
      <c r="G806" s="35">
        <f t="shared" si="176"/>
        <v>0.76798411007469769</v>
      </c>
      <c r="H806" s="35">
        <f t="shared" si="177"/>
        <v>0.72090807599222595</v>
      </c>
      <c r="I806" s="35">
        <f t="shared" si="178"/>
        <v>0.67506024254449604</v>
      </c>
      <c r="J806" s="35">
        <f t="shared" si="179"/>
        <v>0.63167135834346555</v>
      </c>
      <c r="K806" s="35">
        <f t="shared" si="180"/>
        <v>0.59135357740228889</v>
      </c>
      <c r="L806" s="35">
        <f t="shared" si="181"/>
        <v>0.55431080225941864</v>
      </c>
      <c r="M806" s="35">
        <f t="shared" si="182"/>
        <v>0.52050098286312041</v>
      </c>
      <c r="N806" s="35">
        <f t="shared" si="183"/>
        <v>0.48974756019113597</v>
      </c>
    </row>
    <row r="807" spans="1:14">
      <c r="A807" s="34">
        <f t="shared" si="170"/>
        <v>1060.7946109248883</v>
      </c>
      <c r="B807" s="35">
        <f t="shared" si="171"/>
        <v>6661790.1566082984</v>
      </c>
      <c r="C807" s="36">
        <f t="shared" si="172"/>
        <v>0.91399538792360779</v>
      </c>
      <c r="D807" s="35">
        <f t="shared" si="173"/>
        <v>0.89090451792590131</v>
      </c>
      <c r="E807" s="35">
        <f t="shared" si="174"/>
        <v>0.8560264224079055</v>
      </c>
      <c r="F807" s="35">
        <f t="shared" si="175"/>
        <v>0.81343123859223587</v>
      </c>
      <c r="G807" s="35">
        <f t="shared" si="176"/>
        <v>0.76698913922209999</v>
      </c>
      <c r="H807" s="35">
        <f t="shared" si="177"/>
        <v>0.71974806655273582</v>
      </c>
      <c r="I807" s="35">
        <f t="shared" si="178"/>
        <v>0.67378091390048478</v>
      </c>
      <c r="J807" s="35">
        <f t="shared" si="179"/>
        <v>0.63031432621988304</v>
      </c>
      <c r="K807" s="35">
        <f t="shared" si="180"/>
        <v>0.58995303980533564</v>
      </c>
      <c r="L807" s="35">
        <f t="shared" si="181"/>
        <v>0.55289308568312423</v>
      </c>
      <c r="M807" s="35">
        <f t="shared" si="182"/>
        <v>0.51908543106750837</v>
      </c>
      <c r="N807" s="35">
        <f t="shared" si="183"/>
        <v>0.48834785468869735</v>
      </c>
    </row>
    <row r="808" spans="1:14">
      <c r="A808" s="34">
        <f t="shared" si="170"/>
        <v>1063.2399950548231</v>
      </c>
      <c r="B808" s="35">
        <f t="shared" si="171"/>
        <v>6677147.168944289</v>
      </c>
      <c r="C808" s="36">
        <f t="shared" si="172"/>
        <v>0.91381904243873124</v>
      </c>
      <c r="D808" s="35">
        <f t="shared" si="173"/>
        <v>0.89056633122852324</v>
      </c>
      <c r="E808" s="35">
        <f t="shared" si="174"/>
        <v>0.85546803587017461</v>
      </c>
      <c r="F808" s="35">
        <f t="shared" si="175"/>
        <v>0.8126419762223166</v>
      </c>
      <c r="G808" s="35">
        <f t="shared" si="176"/>
        <v>0.76599344587973273</v>
      </c>
      <c r="H808" s="35">
        <f t="shared" si="177"/>
        <v>0.71858808548671971</v>
      </c>
      <c r="I808" s="35">
        <f t="shared" si="178"/>
        <v>0.67250256233951866</v>
      </c>
      <c r="J808" s="35">
        <f t="shared" si="179"/>
        <v>0.62895925361417726</v>
      </c>
      <c r="K808" s="35">
        <f t="shared" si="180"/>
        <v>0.58855537097798716</v>
      </c>
      <c r="L808" s="35">
        <f t="shared" si="181"/>
        <v>0.55147902017179795</v>
      </c>
      <c r="M808" s="35">
        <f t="shared" si="182"/>
        <v>0.51767416895150686</v>
      </c>
      <c r="N808" s="35">
        <f t="shared" si="183"/>
        <v>0.48695293858915634</v>
      </c>
    </row>
    <row r="809" spans="1:14">
      <c r="A809" s="34">
        <f t="shared" si="170"/>
        <v>1065.6910163773694</v>
      </c>
      <c r="B809" s="35">
        <f t="shared" si="171"/>
        <v>6692539.5828498797</v>
      </c>
      <c r="C809" s="36">
        <f t="shared" si="172"/>
        <v>0.91364297270273831</v>
      </c>
      <c r="D809" s="35">
        <f t="shared" si="173"/>
        <v>0.89022776726638453</v>
      </c>
      <c r="E809" s="35">
        <f t="shared" si="174"/>
        <v>0.8549087035607853</v>
      </c>
      <c r="F809" s="35">
        <f t="shared" si="175"/>
        <v>0.81185162922343368</v>
      </c>
      <c r="G809" s="35">
        <f t="shared" si="176"/>
        <v>0.76499703761305937</v>
      </c>
      <c r="H809" s="35">
        <f t="shared" si="177"/>
        <v>0.71742814401044375</v>
      </c>
      <c r="I809" s="35">
        <f t="shared" si="178"/>
        <v>0.67122519935602942</v>
      </c>
      <c r="J809" s="35">
        <f t="shared" si="179"/>
        <v>0.62760614913118729</v>
      </c>
      <c r="K809" s="35">
        <f t="shared" si="180"/>
        <v>0.58716057441394509</v>
      </c>
      <c r="L809" s="35">
        <f t="shared" si="181"/>
        <v>0.55006860294395743</v>
      </c>
      <c r="M809" s="35">
        <f t="shared" si="182"/>
        <v>0.51626718714915509</v>
      </c>
      <c r="N809" s="35">
        <f t="shared" si="183"/>
        <v>0.48556279620633663</v>
      </c>
    </row>
    <row r="810" spans="1:14">
      <c r="A810" s="34">
        <f t="shared" si="170"/>
        <v>1068.1476878875981</v>
      </c>
      <c r="B810" s="35">
        <f t="shared" si="171"/>
        <v>6707967.4799341159</v>
      </c>
      <c r="C810" s="36">
        <f t="shared" si="172"/>
        <v>0.91346717478109829</v>
      </c>
      <c r="D810" s="35">
        <f t="shared" si="173"/>
        <v>0.88988882092779309</v>
      </c>
      <c r="E810" s="35">
        <f t="shared" si="174"/>
        <v>0.85434842222625151</v>
      </c>
      <c r="F810" s="35">
        <f t="shared" si="175"/>
        <v>0.81106019944187191</v>
      </c>
      <c r="G810" s="35">
        <f t="shared" si="176"/>
        <v>0.76399992199524225</v>
      </c>
      <c r="H810" s="35">
        <f t="shared" si="177"/>
        <v>0.71626825328956212</v>
      </c>
      <c r="I810" s="35">
        <f t="shared" si="178"/>
        <v>0.66994883633150748</v>
      </c>
      <c r="J810" s="35">
        <f t="shared" si="179"/>
        <v>0.62625502122048193</v>
      </c>
      <c r="K810" s="35">
        <f t="shared" si="180"/>
        <v>0.58576865344029039</v>
      </c>
      <c r="L810" s="35">
        <f t="shared" si="181"/>
        <v>0.54866183107037048</v>
      </c>
      <c r="M810" s="35">
        <f t="shared" si="182"/>
        <v>0.51486447618884035</v>
      </c>
      <c r="N810" s="35">
        <f t="shared" si="183"/>
        <v>0.48417741180515034</v>
      </c>
    </row>
    <row r="811" spans="1:14">
      <c r="A811" s="34">
        <f t="shared" si="170"/>
        <v>1070.610022610537</v>
      </c>
      <c r="B811" s="35">
        <f t="shared" si="171"/>
        <v>6723430.9419941725</v>
      </c>
      <c r="C811" s="36">
        <f t="shared" si="172"/>
        <v>0.91329164475025215</v>
      </c>
      <c r="D811" s="35">
        <f t="shared" si="173"/>
        <v>0.88954948711298443</v>
      </c>
      <c r="E811" s="35">
        <f t="shared" si="174"/>
        <v>0.85378718864183156</v>
      </c>
      <c r="F811" s="35">
        <f t="shared" si="175"/>
        <v>0.81026768875973654</v>
      </c>
      <c r="G811" s="35">
        <f t="shared" si="176"/>
        <v>0.76300210660693291</v>
      </c>
      <c r="H811" s="35">
        <f t="shared" si="177"/>
        <v>0.71510842443908607</v>
      </c>
      <c r="I811" s="35">
        <f t="shared" si="178"/>
        <v>0.66867348453512809</v>
      </c>
      <c r="J811" s="35">
        <f t="shared" si="179"/>
        <v>0.62490587817790089</v>
      </c>
      <c r="K811" s="35">
        <f t="shared" si="180"/>
        <v>0.58437961121987081</v>
      </c>
      <c r="L811" s="35">
        <f t="shared" si="181"/>
        <v>0.54725870147698785</v>
      </c>
      <c r="M811" s="35">
        <f t="shared" si="182"/>
        <v>0.5134660264963854</v>
      </c>
      <c r="N811" s="35">
        <f t="shared" si="183"/>
        <v>0.48279676960446904</v>
      </c>
    </row>
    <row r="812" spans="1:14">
      <c r="A812" s="34">
        <f t="shared" si="170"/>
        <v>1073.0780336012399</v>
      </c>
      <c r="B812" s="35">
        <f t="shared" si="171"/>
        <v>6738930.0510157868</v>
      </c>
      <c r="C812" s="36">
        <f t="shared" si="172"/>
        <v>0.91311637869750473</v>
      </c>
      <c r="D812" s="35">
        <f t="shared" si="173"/>
        <v>0.88920976073410241</v>
      </c>
      <c r="E812" s="35">
        <f t="shared" si="174"/>
        <v>0.85322499961160547</v>
      </c>
      <c r="F812" s="35">
        <f t="shared" si="175"/>
        <v>0.80947409909491019</v>
      </c>
      <c r="G812" s="35">
        <f t="shared" si="176"/>
        <v>0.76200359903606096</v>
      </c>
      <c r="H812" s="35">
        <f t="shared" si="177"/>
        <v>0.71394866852335548</v>
      </c>
      <c r="I812" s="35">
        <f t="shared" si="178"/>
        <v>0.66739915512437631</v>
      </c>
      <c r="J812" s="35">
        <f t="shared" si="179"/>
        <v>0.62355872814708313</v>
      </c>
      <c r="K812" s="35">
        <f t="shared" si="180"/>
        <v>0.58299345075366182</v>
      </c>
      <c r="L812" s="35">
        <f t="shared" si="181"/>
        <v>0.54585921094783307</v>
      </c>
      <c r="M812" s="35">
        <f t="shared" si="182"/>
        <v>0.51207182839807841</v>
      </c>
      <c r="N812" s="35">
        <f t="shared" si="183"/>
        <v>0.48142085377993099</v>
      </c>
    </row>
    <row r="813" spans="1:14">
      <c r="A813" s="34">
        <f t="shared" si="170"/>
        <v>1075.5517339448552</v>
      </c>
      <c r="B813" s="35">
        <f t="shared" si="171"/>
        <v>6754464.8891736902</v>
      </c>
      <c r="C813" s="36">
        <f t="shared" si="172"/>
        <v>0.91294137272092168</v>
      </c>
      <c r="D813" s="35">
        <f t="shared" si="173"/>
        <v>0.88886963671517949</v>
      </c>
      <c r="E813" s="35">
        <f t="shared" si="174"/>
        <v>0.85266185196855471</v>
      </c>
      <c r="F813" s="35">
        <f t="shared" si="175"/>
        <v>0.80867943240100992</v>
      </c>
      <c r="G813" s="35">
        <f t="shared" si="176"/>
        <v>0.76100440687762438</v>
      </c>
      <c r="H813" s="35">
        <f t="shared" si="177"/>
        <v>0.71278899655601513</v>
      </c>
      <c r="I813" s="35">
        <f t="shared" si="178"/>
        <v>0.66612585914567524</v>
      </c>
      <c r="J813" s="35">
        <f t="shared" si="179"/>
        <v>0.62221357912099184</v>
      </c>
      <c r="K813" s="35">
        <f t="shared" si="180"/>
        <v>0.58161017488310585</v>
      </c>
      <c r="L813" s="35">
        <f t="shared" si="181"/>
        <v>0.54446335612785302</v>
      </c>
      <c r="M813" s="35">
        <f t="shared" si="182"/>
        <v>0.51068187212365046</v>
      </c>
      <c r="N813" s="35">
        <f t="shared" si="183"/>
        <v>0.48004964846668602</v>
      </c>
    </row>
    <row r="814" spans="1:14">
      <c r="A814" s="34">
        <f t="shared" si="170"/>
        <v>1078.0311367566958</v>
      </c>
      <c r="B814" s="35">
        <f t="shared" si="171"/>
        <v>6770035.5388320498</v>
      </c>
      <c r="C814" s="36">
        <f t="shared" si="172"/>
        <v>0.91276662292922417</v>
      </c>
      <c r="D814" s="35">
        <f t="shared" si="173"/>
        <v>0.88852910999212076</v>
      </c>
      <c r="E814" s="35">
        <f t="shared" si="174"/>
        <v>0.85209774257463988</v>
      </c>
      <c r="F814" s="35">
        <f t="shared" si="175"/>
        <v>0.80788369066734078</v>
      </c>
      <c r="G814" s="35">
        <f t="shared" si="176"/>
        <v>0.76000453773347676</v>
      </c>
      <c r="H814" s="35">
        <f t="shared" si="177"/>
        <v>0.71162941949998793</v>
      </c>
      <c r="I814" s="35">
        <f t="shared" si="178"/>
        <v>0.66485360753501144</v>
      </c>
      <c r="J814" s="35">
        <f t="shared" si="179"/>
        <v>0.6208704389434232</v>
      </c>
      <c r="K814" s="35">
        <f t="shared" si="180"/>
        <v>0.58022978629242283</v>
      </c>
      <c r="L814" s="35">
        <f t="shared" si="181"/>
        <v>0.54307113352572434</v>
      </c>
      <c r="M814" s="35">
        <f t="shared" si="182"/>
        <v>0.50929614780919663</v>
      </c>
      <c r="N814" s="35">
        <f t="shared" si="183"/>
        <v>0.4786831377620771</v>
      </c>
    </row>
    <row r="815" spans="1:14">
      <c r="A815" s="34">
        <f t="shared" si="170"/>
        <v>1080.5162551823087</v>
      </c>
      <c r="B815" s="35">
        <f t="shared" si="171"/>
        <v>6785642.0825448986</v>
      </c>
      <c r="C815" s="36">
        <f t="shared" si="172"/>
        <v>0.91259212544168544</v>
      </c>
      <c r="D815" s="35">
        <f t="shared" si="173"/>
        <v>0.8881881755126847</v>
      </c>
      <c r="E815" s="35">
        <f t="shared" si="174"/>
        <v>0.85153266832087993</v>
      </c>
      <c r="F815" s="35">
        <f t="shared" si="175"/>
        <v>0.80708687591884876</v>
      </c>
      <c r="G815" s="35">
        <f t="shared" si="176"/>
        <v>0.7590039992121157</v>
      </c>
      <c r="H815" s="35">
        <f t="shared" si="177"/>
        <v>0.71046994826745535</v>
      </c>
      <c r="I815" s="35">
        <f t="shared" si="178"/>
        <v>0.66358241111856209</v>
      </c>
      <c r="J815" s="35">
        <f t="shared" si="179"/>
        <v>0.61952931531051014</v>
      </c>
      <c r="K815" s="35">
        <f t="shared" si="180"/>
        <v>0.57885228751089879</v>
      </c>
      <c r="L815" s="35">
        <f t="shared" si="181"/>
        <v>0.54168253951662138</v>
      </c>
      <c r="M815" s="35">
        <f t="shared" si="182"/>
        <v>0.50791464550004417</v>
      </c>
      <c r="N815" s="35">
        <f t="shared" si="183"/>
        <v>0.47732130572826276</v>
      </c>
    </row>
    <row r="816" spans="1:14">
      <c r="A816" s="34">
        <f t="shared" si="170"/>
        <v>1083.0071023975445</v>
      </c>
      <c r="B816" s="35">
        <f t="shared" si="171"/>
        <v>6801284.6030565798</v>
      </c>
      <c r="C816" s="36">
        <f t="shared" si="172"/>
        <v>0.91241787638802874</v>
      </c>
      <c r="D816" s="35">
        <f t="shared" si="173"/>
        <v>0.88784682823646999</v>
      </c>
      <c r="E816" s="35">
        <f t="shared" si="174"/>
        <v>0.85096662612743024</v>
      </c>
      <c r="F816" s="35">
        <f t="shared" si="175"/>
        <v>0.80628899021607103</v>
      </c>
      <c r="G816" s="35">
        <f t="shared" si="176"/>
        <v>0.75800279892846922</v>
      </c>
      <c r="H816" s="35">
        <f t="shared" si="177"/>
        <v>0.70931059371983585</v>
      </c>
      <c r="I816" s="35">
        <f t="shared" si="178"/>
        <v>0.66231228061332104</v>
      </c>
      <c r="J816" s="35">
        <f t="shared" si="179"/>
        <v>0.61819021577221378</v>
      </c>
      <c r="K816" s="35">
        <f t="shared" si="180"/>
        <v>0.57747768091514762</v>
      </c>
      <c r="L816" s="35">
        <f t="shared" si="181"/>
        <v>0.54029757034494308</v>
      </c>
      <c r="M816" s="35">
        <f t="shared" si="182"/>
        <v>0.50653735515356824</v>
      </c>
      <c r="N816" s="35">
        <f t="shared" si="183"/>
        <v>0.47596413639477841</v>
      </c>
    </row>
    <row r="817" spans="1:14">
      <c r="A817" s="34">
        <f t="shared" si="170"/>
        <v>1085.5036916086269</v>
      </c>
      <c r="B817" s="35">
        <f t="shared" si="171"/>
        <v>6816963.1833021771</v>
      </c>
      <c r="C817" s="36">
        <f t="shared" si="172"/>
        <v>0.91224387190832412</v>
      </c>
      <c r="D817" s="35">
        <f t="shared" si="173"/>
        <v>0.88750506313489841</v>
      </c>
      <c r="E817" s="35">
        <f t="shared" si="174"/>
        <v>0.85039961294366129</v>
      </c>
      <c r="F817" s="35">
        <f t="shared" si="175"/>
        <v>0.80549003565508426</v>
      </c>
      <c r="G817" s="35">
        <f t="shared" si="176"/>
        <v>0.75700094450368305</v>
      </c>
      <c r="H817" s="35">
        <f t="shared" si="177"/>
        <v>0.70815136666776812</v>
      </c>
      <c r="I817" s="35">
        <f t="shared" si="178"/>
        <v>0.66104322662772508</v>
      </c>
      <c r="J817" s="35">
        <f t="shared" si="179"/>
        <v>0.61685314773380695</v>
      </c>
      <c r="K817" s="35">
        <f t="shared" si="180"/>
        <v>0.57610596873135067</v>
      </c>
      <c r="L817" s="35">
        <f t="shared" si="181"/>
        <v>0.53891622212699886</v>
      </c>
      <c r="M817" s="35">
        <f t="shared" si="182"/>
        <v>0.50516426664195546</v>
      </c>
      <c r="N817" s="35">
        <f t="shared" si="183"/>
        <v>0.47461161376103972</v>
      </c>
    </row>
    <row r="818" spans="1:14">
      <c r="A818" s="34">
        <f t="shared" si="170"/>
        <v>1088.0060360522236</v>
      </c>
      <c r="B818" s="35">
        <f t="shared" si="171"/>
        <v>6832677.9064079644</v>
      </c>
      <c r="C818" s="36">
        <f t="shared" si="172"/>
        <v>0.91207010815288714</v>
      </c>
      <c r="D818" s="35">
        <f t="shared" si="173"/>
        <v>0.88716287519120229</v>
      </c>
      <c r="E818" s="35">
        <f t="shared" si="174"/>
        <v>0.84983162574823656</v>
      </c>
      <c r="F818" s="35">
        <f t="shared" si="175"/>
        <v>0.80469001436745213</v>
      </c>
      <c r="G818" s="35">
        <f t="shared" si="176"/>
        <v>0.75599844356490531</v>
      </c>
      <c r="H818" s="35">
        <f t="shared" si="177"/>
        <v>0.70699227787109253</v>
      </c>
      <c r="I818" s="35">
        <f t="shared" si="178"/>
        <v>0.65977525966228046</v>
      </c>
      <c r="J818" s="35">
        <f t="shared" si="179"/>
        <v>0.61551811845734583</v>
      </c>
      <c r="K818" s="35">
        <f t="shared" si="180"/>
        <v>0.57473715303746897</v>
      </c>
      <c r="L818" s="35">
        <f t="shared" si="181"/>
        <v>0.53753849085365701</v>
      </c>
      <c r="M818" s="35">
        <f t="shared" si="182"/>
        <v>0.50379536975491612</v>
      </c>
      <c r="N818" s="35">
        <f t="shared" si="183"/>
        <v>0.47326372179878851</v>
      </c>
    </row>
    <row r="819" spans="1:14">
      <c r="A819" s="34">
        <f t="shared" si="170"/>
        <v>1090.5141489955158</v>
      </c>
      <c r="B819" s="35">
        <f t="shared" si="171"/>
        <v>6848428.855691839</v>
      </c>
      <c r="C819" s="36">
        <f t="shared" si="172"/>
        <v>0.91189658128217865</v>
      </c>
      <c r="D819" s="35">
        <f t="shared" si="173"/>
        <v>0.88682025940041165</v>
      </c>
      <c r="E819" s="35">
        <f t="shared" si="174"/>
        <v>0.84926266154919205</v>
      </c>
      <c r="F819" s="35">
        <f t="shared" si="175"/>
        <v>0.80388892852017002</v>
      </c>
      <c r="G819" s="35">
        <f t="shared" si="176"/>
        <v>0.75499530374507184</v>
      </c>
      <c r="H819" s="35">
        <f t="shared" si="177"/>
        <v>0.7058333380388393</v>
      </c>
      <c r="I819" s="35">
        <f t="shared" si="178"/>
        <v>0.65850839011018791</v>
      </c>
      <c r="J819" s="35">
        <f t="shared" si="179"/>
        <v>0.61418513506313432</v>
      </c>
      <c r="K819" s="35">
        <f t="shared" si="180"/>
        <v>0.57337123576543436</v>
      </c>
      <c r="L819" s="35">
        <f t="shared" si="181"/>
        <v>0.53616437239295278</v>
      </c>
      <c r="M819" s="35">
        <f t="shared" si="182"/>
        <v>0.50243065420234645</v>
      </c>
      <c r="N819" s="35">
        <f t="shared" si="183"/>
        <v>0.47192044445448178</v>
      </c>
    </row>
    <row r="820" spans="1:14">
      <c r="A820" s="34">
        <f t="shared" si="170"/>
        <v>1093.0280437362685</v>
      </c>
      <c r="B820" s="35">
        <f t="shared" si="171"/>
        <v>6864216.1146637658</v>
      </c>
      <c r="C820" s="36">
        <f t="shared" si="172"/>
        <v>0.91172328746670328</v>
      </c>
      <c r="D820" s="35">
        <f t="shared" si="173"/>
        <v>0.88647721076934161</v>
      </c>
      <c r="E820" s="35">
        <f t="shared" si="174"/>
        <v>0.84869271738401397</v>
      </c>
      <c r="F820" s="35">
        <f t="shared" si="175"/>
        <v>0.80308678031560832</v>
      </c>
      <c r="G820" s="35">
        <f t="shared" si="176"/>
        <v>0.75399153268269226</v>
      </c>
      <c r="H820" s="35">
        <f t="shared" si="177"/>
        <v>0.70467455782921418</v>
      </c>
      <c r="I820" s="35">
        <f t="shared" si="178"/>
        <v>0.65724262825796775</v>
      </c>
      <c r="J820" s="35">
        <f t="shared" si="179"/>
        <v>0.61285420453117578</v>
      </c>
      <c r="K820" s="35">
        <f t="shared" si="180"/>
        <v>0.57200821870331453</v>
      </c>
      <c r="L820" s="35">
        <f t="shared" si="181"/>
        <v>0.53479386249265792</v>
      </c>
      <c r="M820" s="35">
        <f t="shared" si="182"/>
        <v>0.50107010961694076</v>
      </c>
      <c r="N820" s="35">
        <f t="shared" si="183"/>
        <v>0.47058176565162657</v>
      </c>
    </row>
    <row r="821" spans="1:14">
      <c r="A821" s="34">
        <f t="shared" si="170"/>
        <v>1095.5477336029014</v>
      </c>
      <c r="B821" s="35">
        <f t="shared" si="171"/>
        <v>6880039.7670262204</v>
      </c>
      <c r="C821" s="36">
        <f t="shared" si="172"/>
        <v>0.91155022288691179</v>
      </c>
      <c r="D821" s="35">
        <f t="shared" si="173"/>
        <v>0.88613372431658299</v>
      </c>
      <c r="E821" s="35">
        <f t="shared" si="174"/>
        <v>0.84812179031971702</v>
      </c>
      <c r="F821" s="35">
        <f t="shared" si="175"/>
        <v>0.80228357199145395</v>
      </c>
      <c r="G821" s="35">
        <f t="shared" si="176"/>
        <v>0.75298713802163175</v>
      </c>
      <c r="H821" s="35">
        <f t="shared" si="177"/>
        <v>0.70351594784958915</v>
      </c>
      <c r="I821" s="35">
        <f t="shared" si="178"/>
        <v>0.65597798428608645</v>
      </c>
      <c r="J821" s="35">
        <f t="shared" si="179"/>
        <v>0.61152533370261775</v>
      </c>
      <c r="K821" s="35">
        <f t="shared" si="180"/>
        <v>0.57064810349745443</v>
      </c>
      <c r="L821" s="35">
        <f t="shared" si="181"/>
        <v>0.53342695678281327</v>
      </c>
      <c r="M821" s="35">
        <f t="shared" si="182"/>
        <v>0.49971372555675603</v>
      </c>
      <c r="N821" s="35">
        <f t="shared" si="183"/>
        <v>0.46924766929305883</v>
      </c>
    </row>
    <row r="822" spans="1:14">
      <c r="A822" s="34">
        <f t="shared" si="170"/>
        <v>1098.0732319545596</v>
      </c>
      <c r="B822" s="35">
        <f t="shared" si="171"/>
        <v>6895899.896674634</v>
      </c>
      <c r="C822" s="36">
        <f t="shared" si="172"/>
        <v>0.91137738373310029</v>
      </c>
      <c r="D822" s="35">
        <f t="shared" si="173"/>
        <v>0.88578979507249078</v>
      </c>
      <c r="E822" s="35">
        <f t="shared" si="174"/>
        <v>0.84754987745292276</v>
      </c>
      <c r="F822" s="35">
        <f t="shared" si="175"/>
        <v>0.8014793058206493</v>
      </c>
      <c r="G822" s="35">
        <f t="shared" si="176"/>
        <v>0.75198212741089654</v>
      </c>
      <c r="H822" s="35">
        <f t="shared" si="177"/>
        <v>0.70235751865649287</v>
      </c>
      <c r="I822" s="35">
        <f t="shared" si="178"/>
        <v>0.65471446826957935</v>
      </c>
      <c r="J822" s="35">
        <f t="shared" si="179"/>
        <v>0.61019852928118445</v>
      </c>
      <c r="K822" s="35">
        <f t="shared" si="180"/>
        <v>0.56929089165459479</v>
      </c>
      <c r="L822" s="35">
        <f t="shared" si="181"/>
        <v>0.53206365077822171</v>
      </c>
      <c r="M822" s="35">
        <f t="shared" si="182"/>
        <v>0.49836149150772591</v>
      </c>
      <c r="N822" s="35">
        <f t="shared" si="183"/>
        <v>0.46791813926317005</v>
      </c>
    </row>
    <row r="823" spans="1:14">
      <c r="A823" s="34">
        <f t="shared" si="170"/>
        <v>1100.6045521811834</v>
      </c>
      <c r="B823" s="35">
        <f t="shared" si="171"/>
        <v>6911796.5876978319</v>
      </c>
      <c r="C823" s="36">
        <f t="shared" si="172"/>
        <v>0.91120476620531388</v>
      </c>
      <c r="D823" s="35">
        <f t="shared" si="173"/>
        <v>0.88544541807917698</v>
      </c>
      <c r="E823" s="35">
        <f t="shared" si="174"/>
        <v>0.84697697590993859</v>
      </c>
      <c r="F823" s="35">
        <f t="shared" si="175"/>
        <v>0.80067398411133173</v>
      </c>
      <c r="G823" s="35">
        <f t="shared" si="176"/>
        <v>0.75097650850441644</v>
      </c>
      <c r="H823" s="35">
        <f t="shared" si="177"/>
        <v>0.70119928075560467</v>
      </c>
      <c r="I823" s="35">
        <f t="shared" si="178"/>
        <v>0.65345209017867567</v>
      </c>
      <c r="J823" s="35">
        <f t="shared" si="179"/>
        <v>0.60887379783460127</v>
      </c>
      <c r="K823" s="35">
        <f t="shared" si="180"/>
        <v>0.56793658454396612</v>
      </c>
      <c r="L823" s="35">
        <f t="shared" si="181"/>
        <v>0.53070393988090603</v>
      </c>
      <c r="M823" s="35">
        <f t="shared" si="182"/>
        <v>0.49701339688613039</v>
      </c>
      <c r="N823" s="35">
        <f t="shared" si="183"/>
        <v>0.46659315943008184</v>
      </c>
    </row>
    <row r="824" spans="1:14">
      <c r="A824" s="34">
        <f t="shared" si="170"/>
        <v>1103.1417077035812</v>
      </c>
      <c r="B824" s="35">
        <f t="shared" si="171"/>
        <v>6927729.9243784901</v>
      </c>
      <c r="C824" s="36">
        <f t="shared" si="172"/>
        <v>0.91103236651324726</v>
      </c>
      <c r="D824" s="35">
        <f t="shared" si="173"/>
        <v>0.88510058839050121</v>
      </c>
      <c r="E824" s="35">
        <f t="shared" si="174"/>
        <v>0.8464030828468333</v>
      </c>
      <c r="F824" s="35">
        <f t="shared" si="175"/>
        <v>0.79986760920676658</v>
      </c>
      <c r="G824" s="35">
        <f t="shared" si="176"/>
        <v>0.74997028896082651</v>
      </c>
      <c r="H824" s="35">
        <f t="shared" si="177"/>
        <v>0.70004124460174766</v>
      </c>
      <c r="I824" s="35">
        <f t="shared" si="178"/>
        <v>0.6521908598794206</v>
      </c>
      <c r="J824" s="35">
        <f t="shared" si="179"/>
        <v>0.60755114579600666</v>
      </c>
      <c r="K824" s="35">
        <f t="shared" si="180"/>
        <v>0.56658518339935948</v>
      </c>
      <c r="L824" s="35">
        <f t="shared" si="181"/>
        <v>0.52934781938252773</v>
      </c>
      <c r="M824" s="35">
        <f t="shared" si="182"/>
        <v>0.4956694310410158</v>
      </c>
      <c r="N824" s="35">
        <f t="shared" si="183"/>
        <v>0.46527271364776723</v>
      </c>
    </row>
    <row r="825" spans="1:14">
      <c r="A825" s="34">
        <f t="shared" si="170"/>
        <v>1105.6847119734987</v>
      </c>
      <c r="B825" s="35">
        <f t="shared" si="171"/>
        <v>6943699.9911935721</v>
      </c>
      <c r="C825" s="36">
        <f t="shared" si="172"/>
        <v>0.91086018087614895</v>
      </c>
      <c r="D825" s="35">
        <f t="shared" si="173"/>
        <v>0.88475530107206513</v>
      </c>
      <c r="E825" s="35">
        <f t="shared" si="174"/>
        <v>0.84582819544951837</v>
      </c>
      <c r="F825" s="35">
        <f t="shared" si="175"/>
        <v>0.79906018348528418</v>
      </c>
      <c r="G825" s="35">
        <f t="shared" si="176"/>
        <v>0.74896347644325079</v>
      </c>
      <c r="H825" s="35">
        <f t="shared" si="177"/>
        <v>0.69888342059888831</v>
      </c>
      <c r="I825" s="35">
        <f t="shared" si="178"/>
        <v>0.65093078713430019</v>
      </c>
      <c r="J825" s="35">
        <f t="shared" si="179"/>
        <v>0.60623057946535797</v>
      </c>
      <c r="K825" s="35">
        <f t="shared" si="180"/>
        <v>0.56523668932117399</v>
      </c>
      <c r="L825" s="35">
        <f t="shared" si="181"/>
        <v>0.52799528446677191</v>
      </c>
      <c r="M825" s="35">
        <f t="shared" si="182"/>
        <v>0.49432958325657167</v>
      </c>
      <c r="N825" s="35">
        <f t="shared" si="183"/>
        <v>0.46395678575812499</v>
      </c>
    </row>
    <row r="826" spans="1:14">
      <c r="A826" s="34">
        <f t="shared" si="170"/>
        <v>1108.2335784736915</v>
      </c>
      <c r="B826" s="35">
        <f t="shared" si="171"/>
        <v>6959706.8728147829</v>
      </c>
      <c r="C826" s="36">
        <f t="shared" si="172"/>
        <v>0.91068820552272522</v>
      </c>
      <c r="D826" s="35">
        <f t="shared" si="173"/>
        <v>0.88440955120120657</v>
      </c>
      <c r="E826" s="35">
        <f t="shared" si="174"/>
        <v>0.84525231093382414</v>
      </c>
      <c r="F826" s="35">
        <f t="shared" si="175"/>
        <v>0.79825170936021106</v>
      </c>
      <c r="G826" s="35">
        <f t="shared" si="176"/>
        <v>0.74795607861908253</v>
      </c>
      <c r="H826" s="35">
        <f t="shared" si="177"/>
        <v>0.69772581910013365</v>
      </c>
      <c r="I826" s="35">
        <f t="shared" si="178"/>
        <v>0.64967188160286127</v>
      </c>
      <c r="J826" s="35">
        <f t="shared" si="179"/>
        <v>0.60491210501082415</v>
      </c>
      <c r="K826" s="35">
        <f t="shared" si="180"/>
        <v>0.56389110327844205</v>
      </c>
      <c r="L826" s="35">
        <f t="shared" si="181"/>
        <v>0.52664633021169427</v>
      </c>
      <c r="M826" s="35">
        <f t="shared" si="182"/>
        <v>0.49299384275446073</v>
      </c>
      <c r="N826" s="35">
        <f t="shared" si="183"/>
        <v>0.46264535959300113</v>
      </c>
    </row>
    <row r="827" spans="1:14">
      <c r="A827" s="34">
        <f t="shared" si="170"/>
        <v>1110.7883207179959</v>
      </c>
      <c r="B827" s="35">
        <f t="shared" si="171"/>
        <v>6975750.6541090142</v>
      </c>
      <c r="C827" s="36">
        <f t="shared" si="172"/>
        <v>0.91051643669104332</v>
      </c>
      <c r="D827" s="35">
        <f t="shared" si="173"/>
        <v>0.8840633338669931</v>
      </c>
      <c r="E827" s="35">
        <f t="shared" si="174"/>
        <v>0.84467542654557637</v>
      </c>
      <c r="F827" s="35">
        <f t="shared" si="175"/>
        <v>0.79744218927979948</v>
      </c>
      <c r="G827" s="35">
        <f t="shared" si="176"/>
        <v>0.74694810315976734</v>
      </c>
      <c r="H827" s="35">
        <f t="shared" si="177"/>
        <v>0.6965684504077313</v>
      </c>
      <c r="I827" s="35">
        <f t="shared" si="178"/>
        <v>0.64841415284233395</v>
      </c>
      <c r="J827" s="35">
        <f t="shared" si="179"/>
        <v>0.60359572847016929</v>
      </c>
      <c r="K827" s="35">
        <f t="shared" si="180"/>
        <v>0.56254842611082978</v>
      </c>
      <c r="L827" s="35">
        <f t="shared" si="181"/>
        <v>0.52530095159203305</v>
      </c>
      <c r="M827" s="35">
        <f t="shared" si="182"/>
        <v>0.49166219869610489</v>
      </c>
      <c r="N827" s="35">
        <f t="shared" si="183"/>
        <v>0.46133841897616429</v>
      </c>
    </row>
    <row r="828" spans="1:14">
      <c r="A828" s="34">
        <f t="shared" ref="A828:A891" si="184">A827*10^0.001</f>
        <v>1113.3489522514012</v>
      </c>
      <c r="B828" s="35">
        <f t="shared" si="171"/>
        <v>6991831.4201387996</v>
      </c>
      <c r="C828" s="36">
        <f t="shared" si="172"/>
        <v>0.91034487062843794</v>
      </c>
      <c r="D828" s="35">
        <f t="shared" si="173"/>
        <v>0.88371664417021989</v>
      </c>
      <c r="E828" s="35">
        <f t="shared" si="174"/>
        <v>0.84409753956067612</v>
      </c>
      <c r="F828" s="35">
        <f t="shared" si="175"/>
        <v>0.79663162572715729</v>
      </c>
      <c r="G828" s="35">
        <f t="shared" si="176"/>
        <v>0.74593955774058152</v>
      </c>
      <c r="H828" s="35">
        <f t="shared" si="177"/>
        <v>0.69541132477307277</v>
      </c>
      <c r="I828" s="35">
        <f t="shared" si="178"/>
        <v>0.64715761030825103</v>
      </c>
      <c r="J828" s="35">
        <f t="shared" si="179"/>
        <v>0.60228145575212677</v>
      </c>
      <c r="K828" s="35">
        <f t="shared" si="180"/>
        <v>0.56120865853061574</v>
      </c>
      <c r="L828" s="35">
        <f t="shared" si="181"/>
        <v>0.52395914348148609</v>
      </c>
      <c r="M828" s="35">
        <f t="shared" si="182"/>
        <v>0.49033464018492673</v>
      </c>
      <c r="N828" s="35">
        <f t="shared" si="183"/>
        <v>0.4600359477252316</v>
      </c>
    </row>
    <row r="829" spans="1:14">
      <c r="A829" s="34">
        <f t="shared" si="184"/>
        <v>1115.9154866501208</v>
      </c>
      <c r="B829" s="35">
        <f t="shared" si="171"/>
        <v>7007949.2561627589</v>
      </c>
      <c r="C829" s="36">
        <f t="shared" si="172"/>
        <v>0.91017350359141425</v>
      </c>
      <c r="D829" s="35">
        <f t="shared" si="173"/>
        <v>0.88336947722340498</v>
      </c>
      <c r="E829" s="35">
        <f t="shared" si="174"/>
        <v>0.84351864728517434</v>
      </c>
      <c r="F829" s="35">
        <f t="shared" si="175"/>
        <v>0.79582002122017381</v>
      </c>
      <c r="G829" s="35">
        <f t="shared" si="176"/>
        <v>0.74493045004041492</v>
      </c>
      <c r="H829" s="35">
        <f t="shared" si="177"/>
        <v>0.69425445239669659</v>
      </c>
      <c r="I829" s="35">
        <f t="shared" si="178"/>
        <v>0.6459022633550684</v>
      </c>
      <c r="J829" s="35">
        <f t="shared" si="179"/>
        <v>0.60096929263776278</v>
      </c>
      <c r="K829" s="35">
        <f t="shared" si="180"/>
        <v>0.55987180112464752</v>
      </c>
      <c r="L829" s="35">
        <f t="shared" si="181"/>
        <v>0.52262090065495326</v>
      </c>
      <c r="M829" s="35">
        <f t="shared" si="182"/>
        <v>0.48901115626854946</v>
      </c>
      <c r="N829" s="35">
        <f t="shared" si="183"/>
        <v>0.45873792965355048</v>
      </c>
    </row>
    <row r="830" spans="1:14">
      <c r="A830" s="34">
        <f t="shared" si="184"/>
        <v>1118.4879375216644</v>
      </c>
      <c r="B830" s="35">
        <f t="shared" si="171"/>
        <v>7024104.2476360528</v>
      </c>
      <c r="C830" s="36">
        <f t="shared" si="172"/>
        <v>0.91000233184555857</v>
      </c>
      <c r="D830" s="35">
        <f t="shared" si="173"/>
        <v>0.88302182815079022</v>
      </c>
      <c r="E830" s="35">
        <f t="shared" si="174"/>
        <v>0.84293874705535288</v>
      </c>
      <c r="F830" s="35">
        <f t="shared" si="175"/>
        <v>0.79500737831144686</v>
      </c>
      <c r="G830" s="35">
        <f t="shared" si="176"/>
        <v>0.74392078774155124</v>
      </c>
      <c r="H830" s="35">
        <f t="shared" si="177"/>
        <v>0.69309784342829661</v>
      </c>
      <c r="I830" s="35">
        <f t="shared" si="178"/>
        <v>0.64464812123678461</v>
      </c>
      <c r="J830" s="35">
        <f t="shared" si="179"/>
        <v>0.59965924478183175</v>
      </c>
      <c r="K830" s="35">
        <f t="shared" si="180"/>
        <v>0.55853785435627579</v>
      </c>
      <c r="L830" s="35">
        <f t="shared" si="181"/>
        <v>0.52128621779074502</v>
      </c>
      <c r="M830" s="35">
        <f t="shared" si="182"/>
        <v>0.48769173594095383</v>
      </c>
      <c r="N830" s="35">
        <f t="shared" si="183"/>
        <v>0.45744434857203264</v>
      </c>
    </row>
    <row r="831" spans="1:14">
      <c r="A831" s="34">
        <f t="shared" si="184"/>
        <v>1121.0663185049109</v>
      </c>
      <c r="B831" s="35">
        <f t="shared" si="171"/>
        <v>7040296.4802108407</v>
      </c>
      <c r="C831" s="36">
        <f t="shared" si="172"/>
        <v>0.90983135166543927</v>
      </c>
      <c r="D831" s="35">
        <f t="shared" si="173"/>
        <v>0.88267369208833635</v>
      </c>
      <c r="E831" s="35">
        <f t="shared" si="174"/>
        <v>0.84235783623779703</v>
      </c>
      <c r="F831" s="35">
        <f t="shared" si="175"/>
        <v>0.79419369958820252</v>
      </c>
      <c r="G831" s="35">
        <f t="shared" si="176"/>
        <v>0.7429105785294452</v>
      </c>
      <c r="H831" s="35">
        <f t="shared" si="177"/>
        <v>0.69194150796672582</v>
      </c>
      <c r="I831" s="35">
        <f t="shared" si="178"/>
        <v>0.64339519310755555</v>
      </c>
      <c r="J831" s="35">
        <f t="shared" si="179"/>
        <v>0.59835131771411765</v>
      </c>
      <c r="K831" s="35">
        <f t="shared" si="180"/>
        <v>0.55720681856726317</v>
      </c>
      <c r="L831" s="35">
        <f t="shared" si="181"/>
        <v>0.51995508947275515</v>
      </c>
      <c r="M831" s="35">
        <f t="shared" si="182"/>
        <v>0.48637636814459101</v>
      </c>
      <c r="N831" s="35">
        <f t="shared" si="183"/>
        <v>0.4561551882909432</v>
      </c>
    </row>
    <row r="832" spans="1:14">
      <c r="A832" s="34">
        <f t="shared" si="184"/>
        <v>1123.6506432701792</v>
      </c>
      <c r="B832" s="35">
        <f t="shared" si="171"/>
        <v>7056526.0397367254</v>
      </c>
      <c r="C832" s="36">
        <f t="shared" si="172"/>
        <v>0.90966055933452117</v>
      </c>
      <c r="D832" s="35">
        <f t="shared" si="173"/>
        <v>0.8823250641837268</v>
      </c>
      <c r="E832" s="35">
        <f t="shared" si="174"/>
        <v>0.84177591222947701</v>
      </c>
      <c r="F832" s="35">
        <f t="shared" si="175"/>
        <v>0.79337898767222093</v>
      </c>
      <c r="G832" s="35">
        <f t="shared" si="176"/>
        <v>0.7418998300925066</v>
      </c>
      <c r="H832" s="35">
        <f t="shared" si="177"/>
        <v>0.69078545606001029</v>
      </c>
      <c r="I832" s="35">
        <f t="shared" si="178"/>
        <v>0.64214348802231569</v>
      </c>
      <c r="J832" s="35">
        <f t="shared" si="179"/>
        <v>0.5970455168407709</v>
      </c>
      <c r="K832" s="35">
        <f t="shared" si="180"/>
        <v>0.55587869397967726</v>
      </c>
      <c r="L832" s="35">
        <f t="shared" si="181"/>
        <v>0.51862751019260334</v>
      </c>
      <c r="M832" s="35">
        <f t="shared" si="182"/>
        <v>0.48506504177245918</v>
      </c>
      <c r="N832" s="35">
        <f t="shared" si="183"/>
        <v>0.45487043262164784</v>
      </c>
    </row>
    <row r="833" spans="1:14">
      <c r="A833" s="34">
        <f t="shared" si="184"/>
        <v>1126.240925519302</v>
      </c>
      <c r="B833" s="35">
        <f t="shared" si="171"/>
        <v>7072793.0122612165</v>
      </c>
      <c r="C833" s="36">
        <f t="shared" si="172"/>
        <v>0.90948995114506737</v>
      </c>
      <c r="D833" s="35">
        <f t="shared" si="173"/>
        <v>0.88197593959636611</v>
      </c>
      <c r="E833" s="35">
        <f t="shared" si="174"/>
        <v>0.84119297245782021</v>
      </c>
      <c r="F833" s="35">
        <f t="shared" si="175"/>
        <v>0.79256324521975186</v>
      </c>
      <c r="G833" s="35">
        <f t="shared" si="176"/>
        <v>0.7408885501218756</v>
      </c>
      <c r="H833" s="35">
        <f t="shared" si="177"/>
        <v>0.68962969770535709</v>
      </c>
      <c r="I833" s="35">
        <f t="shared" si="178"/>
        <v>0.64089301493738959</v>
      </c>
      <c r="J833" s="35">
        <f t="shared" si="179"/>
        <v>0.59574184744562997</v>
      </c>
      <c r="K833" s="35">
        <f t="shared" si="180"/>
        <v>0.55455348069775356</v>
      </c>
      <c r="L833" s="35">
        <f t="shared" si="181"/>
        <v>0.51730347435174162</v>
      </c>
      <c r="M833" s="35">
        <f t="shared" si="182"/>
        <v>0.48375774567013508</v>
      </c>
      <c r="N833" s="35">
        <f t="shared" si="183"/>
        <v>0.45359006537831442</v>
      </c>
    </row>
    <row r="834" spans="1:14">
      <c r="A834" s="34">
        <f t="shared" si="184"/>
        <v>1128.8371789856981</v>
      </c>
      <c r="B834" s="35">
        <f t="shared" si="171"/>
        <v>7089097.4840301843</v>
      </c>
      <c r="C834" s="36">
        <f t="shared" si="172"/>
        <v>0.90931952339805078</v>
      </c>
      <c r="D834" s="35">
        <f t="shared" si="173"/>
        <v>0.88162631349738163</v>
      </c>
      <c r="E834" s="35">
        <f t="shared" si="174"/>
        <v>0.84060901438079016</v>
      </c>
      <c r="F834" s="35">
        <f t="shared" si="175"/>
        <v>0.79174647492143435</v>
      </c>
      <c r="G834" s="35">
        <f t="shared" si="176"/>
        <v>0.7398767463112037</v>
      </c>
      <c r="H834" s="35">
        <f t="shared" si="177"/>
        <v>0.68847424284916825</v>
      </c>
      <c r="I834" s="35">
        <f t="shared" si="178"/>
        <v>0.63964378271110833</v>
      </c>
      <c r="J834" s="35">
        <f t="shared" si="179"/>
        <v>0.59444031469153591</v>
      </c>
      <c r="K834" s="35">
        <f t="shared" si="180"/>
        <v>0.55323117870974348</v>
      </c>
      <c r="L834" s="35">
        <f t="shared" si="181"/>
        <v>0.51598297626352896</v>
      </c>
      <c r="M834" s="35">
        <f t="shared" si="182"/>
        <v>0.48245446863776731</v>
      </c>
      <c r="N834" s="35">
        <f t="shared" si="183"/>
        <v>0.45231407037957327</v>
      </c>
    </row>
    <row r="835" spans="1:14">
      <c r="A835" s="34">
        <f t="shared" si="184"/>
        <v>1131.4394174344447</v>
      </c>
      <c r="B835" s="35">
        <f t="shared" ref="B835:B898" si="185">2000*3.14*A835</f>
        <v>7105439.5414883131</v>
      </c>
      <c r="C835" s="36">
        <f t="shared" ref="C835:C898" si="186">(B835/wo)^2*SQRT(Ma*(Ma-1))/SQRT((1-B835^2/wp^2)^2+(B835/wo)^2*(1-B835^2/wo^2)^2*(IF(answer,Ma,Ma-1)*0.1)^2)/IF(answer,1,MC)</f>
        <v>0.90914927240306354</v>
      </c>
      <c r="D835" s="35">
        <f t="shared" ref="D835:D898" si="187">(B835/wo)^2*SQRT(Ma*(Ma-1))/SQRT((1-B835^2/wp^2)^2+(B835/wo)^2*(1-B835^2/wo^2)^2*(IF(answer,Ma,Ma-1)*0.2)^2)/IF(answer,1,MC)</f>
        <v>0.88127618106962868</v>
      </c>
      <c r="E835" s="35">
        <f t="shared" ref="E835:E898" si="188">(B835/wo)^2*SQRT(Ma*(Ma-1))/SQRT((1-B835^2/wp^2)^2+(B835/wo)^2*(1-B835^2/wo^2)^2*(IF(answer,Ma,Ma-1)*0.3)^2)/IF(answer,1,MC)</f>
        <v>0.84002403548696247</v>
      </c>
      <c r="F835" s="35">
        <f t="shared" ref="F835:F898" si="189">(B835/wo)^2*SQRT(Ma*(Ma-1))/SQRT((1-B835^2/wp^2)^2+(B835/wo)^2*(1-B835^2/wo^2)^2*(IF(answer,Ma,Ma-1)*0.4)^2)/IF(answer,1,MC)</f>
        <v>0.79092867950221335</v>
      </c>
      <c r="G835" s="35">
        <f t="shared" ref="G835:G898" si="190">(B835/wo)^2*SQRT(Ma*(Ma-1))/SQRT((1-B835^2/wp^2)^2+(B835/wo)^2*(1-B835^2/wo^2)^2*(IF(answer,Ma,Ma-1)*0.5)^2)/IF(answer,1,MC)</f>
        <v>0.73886442635643335</v>
      </c>
      <c r="H835" s="35">
        <f t="shared" ref="H835:H898" si="191">(B835/wo)^2*SQRT(Ma*(Ma-1))/SQRT((1-B835^2/wp^2)^2+(B835/wo)^2*(1-B835^2/wo^2)^2*(IF(answer,Ma,Ma-1)*0.6)^2)/IF(answer,1,MC)</f>
        <v>0.68731910138705654</v>
      </c>
      <c r="I835" s="35">
        <f t="shared" ref="I835:I898" si="192">(B835/wo)^2*SQRT(Ma*(Ma-1))/SQRT((1-B835^2/wp^2)^2+(B835/wo)^2*(1-B835^2/wo^2)^2*(IF(answer,Ma,Ma-1)*0.7)^2)/IF(answer,1,MC)</f>
        <v>0.63839580010442365</v>
      </c>
      <c r="J835" s="35">
        <f t="shared" ref="J835:J898" si="193">(B835/wo)^2*SQRT(Ma*(Ma-1))/SQRT((1-B835^2/wp^2)^2+(B835/wo)^2*(1-B835^2/wo^2)^2*(IF(answer,Ma,Ma-1)*0.8)^2)/IF(answer,1,MC)</f>
        <v>0.59314092362163773</v>
      </c>
      <c r="K835" s="35">
        <f t="shared" ref="K835:K898" si="194">(B835/wo)^2*SQRT(Ma*(Ma-1))/SQRT((1-B835^2/wp^2)^2+(B835/wo)^2*(1-B835^2/wo^2)^2*(IF(answer,Ma,Ma-1)*0.9)^2)/IF(answer,1,MC)</f>
        <v>0.55191178788973727</v>
      </c>
      <c r="L835" s="35">
        <f t="shared" ref="L835:L898" si="195">(B835/wo)^2*SQRT(Ma*(Ma-1))/SQRT((1-B835^2/wp^2)^2+(B835/wo)^2*(1-B835^2/wo^2)^2*(IF(answer,Ma,Ma-1)*1)^2)/IF(answer,1,MC)</f>
        <v>0.51466601015527624</v>
      </c>
      <c r="M835" s="35">
        <f t="shared" ref="M835:M898" si="196">(B835/wo)^2*SQRT(Ma*(Ma-1))/SQRT((1-B835^2/wp^2)^2+(B835/wo)^2*(1-B835^2/wo^2)^2*(IF(answer,Ma,Ma-1)*1.1)^2)/IF(answer,1,MC)</f>
        <v>0.48115519943203255</v>
      </c>
      <c r="N835" s="35">
        <f t="shared" ref="N835:N898" si="197">(B835/wo)^2*SQRT(Ma*(Ma-1))/SQRT((1-B835^2/wp^2)^2+(B835/wo)^2*(1-B835^2/wo^2)^2*(IF(answer,Ma,Ma-1)*1.2)^2)/IF(answer,1,MC)</f>
        <v>0.45104243145013712</v>
      </c>
    </row>
    <row r="836" spans="1:14">
      <c r="A836" s="34">
        <f t="shared" si="184"/>
        <v>1134.0476546623513</v>
      </c>
      <c r="B836" s="35">
        <f t="shared" si="185"/>
        <v>7121819.271279566</v>
      </c>
      <c r="C836" s="36">
        <f t="shared" si="186"/>
        <v>0.90897919447822673</v>
      </c>
      <c r="D836" s="35">
        <f t="shared" si="187"/>
        <v>0.88092553750769209</v>
      </c>
      <c r="E836" s="35">
        <f t="shared" si="188"/>
        <v>0.83943803329560029</v>
      </c>
      <c r="F836" s="35">
        <f t="shared" si="189"/>
        <v>0.79010986172125242</v>
      </c>
      <c r="G836" s="35">
        <f t="shared" si="190"/>
        <v>0.73785159795557465</v>
      </c>
      <c r="H836" s="35">
        <f t="shared" si="191"/>
        <v>0.6861642831638608</v>
      </c>
      <c r="I836" s="35">
        <f t="shared" si="192"/>
        <v>0.63714907578151903</v>
      </c>
      <c r="J836" s="35">
        <f t="shared" si="193"/>
        <v>0.59184367916068481</v>
      </c>
      <c r="K836" s="35">
        <f t="shared" si="194"/>
        <v>0.55059530799946621</v>
      </c>
      <c r="L836" s="35">
        <f t="shared" si="195"/>
        <v>0.5133525701702546</v>
      </c>
      <c r="M836" s="35">
        <f t="shared" si="196"/>
        <v>0.47985992676804978</v>
      </c>
      <c r="N836" s="35">
        <f t="shared" si="197"/>
        <v>0.44977513242237815</v>
      </c>
    </row>
    <row r="837" spans="1:14">
      <c r="A837" s="34">
        <f t="shared" si="184"/>
        <v>1136.6619044980316</v>
      </c>
      <c r="B837" s="35">
        <f t="shared" si="185"/>
        <v>7138236.7602476384</v>
      </c>
      <c r="C837" s="36">
        <f t="shared" si="186"/>
        <v>0.90880928595010024</v>
      </c>
      <c r="D837" s="35">
        <f t="shared" si="187"/>
        <v>0.88057437801789229</v>
      </c>
      <c r="E837" s="35">
        <f t="shared" si="188"/>
        <v>0.83885100535672996</v>
      </c>
      <c r="F837" s="35">
        <f t="shared" si="189"/>
        <v>0.78929002437184792</v>
      </c>
      <c r="G837" s="35">
        <f t="shared" si="190"/>
        <v>0.73683826880848624</v>
      </c>
      <c r="H837" s="35">
        <f t="shared" si="191"/>
        <v>0.68500979797366479</v>
      </c>
      <c r="I837" s="35">
        <f t="shared" si="192"/>
        <v>0.63590361831042097</v>
      </c>
      <c r="J837" s="35">
        <f t="shared" si="193"/>
        <v>0.59054858611631245</v>
      </c>
      <c r="K837" s="35">
        <f t="shared" si="194"/>
        <v>0.5492817386900839</v>
      </c>
      <c r="L837" s="35">
        <f t="shared" si="195"/>
        <v>0.51204265036967755</v>
      </c>
      <c r="M837" s="35">
        <f t="shared" si="196"/>
        <v>0.47856863932125959</v>
      </c>
      <c r="N837" s="35">
        <f t="shared" si="197"/>
        <v>0.44851215713786707</v>
      </c>
    </row>
    <row r="838" spans="1:14">
      <c r="A838" s="34">
        <f t="shared" si="184"/>
        <v>1139.2821808019785</v>
      </c>
      <c r="B838" s="35">
        <f t="shared" si="185"/>
        <v>7154692.0954364249</v>
      </c>
      <c r="C838" s="36">
        <f t="shared" si="186"/>
        <v>0.90863954315359419</v>
      </c>
      <c r="D838" s="35">
        <f t="shared" si="187"/>
        <v>0.88022269781829021</v>
      </c>
      <c r="E838" s="35">
        <f t="shared" si="188"/>
        <v>0.83826294925121636</v>
      </c>
      <c r="F838" s="35">
        <f t="shared" si="189"/>
        <v>0.78846917028133745</v>
      </c>
      <c r="G838" s="35">
        <f t="shared" si="190"/>
        <v>0.73582444661665158</v>
      </c>
      <c r="H838" s="35">
        <f t="shared" si="191"/>
        <v>0.68385565555981698</v>
      </c>
      <c r="I838" s="35">
        <f t="shared" si="192"/>
        <v>0.6346594361636092</v>
      </c>
      <c r="J838" s="35">
        <f t="shared" si="193"/>
        <v>0.58925564918031492</v>
      </c>
      <c r="K838" s="35">
        <f t="shared" si="194"/>
        <v>0.54797107950392532</v>
      </c>
      <c r="L838" s="35">
        <f t="shared" si="195"/>
        <v>0.51073624473464718</v>
      </c>
      <c r="M838" s="35">
        <f t="shared" si="196"/>
        <v>0.47728132572926374</v>
      </c>
      <c r="N838" s="35">
        <f t="shared" si="197"/>
        <v>0.44725348944887205</v>
      </c>
    </row>
    <row r="839" spans="1:14">
      <c r="A839" s="34">
        <f t="shared" si="184"/>
        <v>1141.9084974666357</v>
      </c>
      <c r="B839" s="35">
        <f t="shared" si="185"/>
        <v>7171185.3640904725</v>
      </c>
      <c r="C839" s="36">
        <f t="shared" si="186"/>
        <v>0.90846996243188038</v>
      </c>
      <c r="D839" s="35">
        <f t="shared" si="187"/>
        <v>0.87987049213869417</v>
      </c>
      <c r="E839" s="35">
        <f t="shared" si="188"/>
        <v>0.83767386259083854</v>
      </c>
      <c r="F839" s="35">
        <f t="shared" si="189"/>
        <v>0.78764730231101077</v>
      </c>
      <c r="G839" s="35">
        <f t="shared" si="190"/>
        <v>0.73481013908295845</v>
      </c>
      <c r="H839" s="35">
        <f t="shared" si="191"/>
        <v>0.68270186561495272</v>
      </c>
      <c r="I839" s="35">
        <f t="shared" si="192"/>
        <v>0.63341653771862494</v>
      </c>
      <c r="J839" s="35">
        <f t="shared" si="193"/>
        <v>0.58796487292991073</v>
      </c>
      <c r="K839" s="35">
        <f t="shared" si="194"/>
        <v>0.54666332987624688</v>
      </c>
      <c r="L839" s="35">
        <f t="shared" si="195"/>
        <v>0.5094333471680742</v>
      </c>
      <c r="M839" s="35">
        <f t="shared" si="196"/>
        <v>0.47599797459363058</v>
      </c>
      <c r="N839" s="35">
        <f t="shared" si="197"/>
        <v>0.44599911321982</v>
      </c>
    </row>
    <row r="840" spans="1:14">
      <c r="A840" s="34">
        <f t="shared" si="184"/>
        <v>1144.5408684164729</v>
      </c>
      <c r="B840" s="35">
        <f t="shared" si="185"/>
        <v>7187716.6536554499</v>
      </c>
      <c r="C840" s="36">
        <f t="shared" si="186"/>
        <v>0.90830054013630501</v>
      </c>
      <c r="D840" s="35">
        <f t="shared" si="187"/>
        <v>0.87951775622066763</v>
      </c>
      <c r="E840" s="35">
        <f t="shared" si="188"/>
        <v>0.83708374301836408</v>
      </c>
      <c r="F840" s="35">
        <f t="shared" si="189"/>
        <v>0.7868244233560161</v>
      </c>
      <c r="G840" s="35">
        <f t="shared" si="190"/>
        <v>0.73379535391147677</v>
      </c>
      <c r="H840" s="35">
        <f t="shared" si="191"/>
        <v>0.68154843778101659</v>
      </c>
      <c r="I840" s="35">
        <f t="shared" si="192"/>
        <v>0.63217493125867807</v>
      </c>
      <c r="J840" s="35">
        <f t="shared" si="193"/>
        <v>0.58667626182899646</v>
      </c>
      <c r="K840" s="35">
        <f t="shared" si="194"/>
        <v>0.54535848913694385</v>
      </c>
      <c r="L840" s="35">
        <f t="shared" si="195"/>
        <v>0.50813395149656426</v>
      </c>
      <c r="M840" s="35">
        <f t="shared" si="196"/>
        <v>0.47471857448166244</v>
      </c>
      <c r="N840" s="35">
        <f t="shared" si="197"/>
        <v>0.44474901232871944</v>
      </c>
    </row>
    <row r="841" spans="1:14">
      <c r="A841" s="34">
        <f t="shared" si="184"/>
        <v>1147.1793076080589</v>
      </c>
      <c r="B841" s="35">
        <f t="shared" si="185"/>
        <v>7204286.0517786099</v>
      </c>
      <c r="C841" s="36">
        <f t="shared" si="186"/>
        <v>0.90813127262630078</v>
      </c>
      <c r="D841" s="35">
        <f t="shared" si="187"/>
        <v>0.87916448531753721</v>
      </c>
      <c r="E841" s="35">
        <f t="shared" si="188"/>
        <v>0.83649258820762284</v>
      </c>
      <c r="F841" s="35">
        <f t="shared" si="189"/>
        <v>0.78600053634526457</v>
      </c>
      <c r="G841" s="35">
        <f t="shared" si="190"/>
        <v>0.73278009880723605</v>
      </c>
      <c r="H841" s="35">
        <f t="shared" si="191"/>
        <v>0.68039538164928803</v>
      </c>
      <c r="I841" s="35">
        <f t="shared" si="192"/>
        <v>0.63093462497325192</v>
      </c>
      <c r="J841" s="35">
        <f t="shared" si="193"/>
        <v>0.58538982022939146</v>
      </c>
      <c r="K841" s="35">
        <f t="shared" si="194"/>
        <v>0.54405655651224771</v>
      </c>
      <c r="L841" s="35">
        <f t="shared" si="195"/>
        <v>0.5068380514722759</v>
      </c>
      <c r="M841" s="35">
        <f t="shared" si="196"/>
        <v>0.47344311392812743</v>
      </c>
      <c r="N841" s="35">
        <f t="shared" si="197"/>
        <v>0.44350317066854705</v>
      </c>
    </row>
    <row r="842" spans="1:14">
      <c r="A842" s="34">
        <f t="shared" si="184"/>
        <v>1149.8238290301356</v>
      </c>
      <c r="B842" s="35">
        <f t="shared" si="185"/>
        <v>7220893.6463092519</v>
      </c>
      <c r="C842" s="36">
        <f t="shared" si="186"/>
        <v>0.90796215626930044</v>
      </c>
      <c r="D842" s="35">
        <f t="shared" si="187"/>
        <v>0.8788106746944031</v>
      </c>
      <c r="E842" s="35">
        <f t="shared" si="188"/>
        <v>0.83590039586358322</v>
      </c>
      <c r="F842" s="35">
        <f t="shared" si="189"/>
        <v>0.78517564424133535</v>
      </c>
      <c r="G842" s="35">
        <f t="shared" si="190"/>
        <v>0.7317643814760042</v>
      </c>
      <c r="H842" s="35">
        <f t="shared" si="191"/>
        <v>0.67924270676040865</v>
      </c>
      <c r="I842" s="35">
        <f t="shared" si="192"/>
        <v>0.62969562695870918</v>
      </c>
      <c r="J842" s="35">
        <f t="shared" si="193"/>
        <v>0.5841055523720724</v>
      </c>
      <c r="K842" s="35">
        <f t="shared" si="194"/>
        <v>0.54275753112640412</v>
      </c>
      <c r="L842" s="35">
        <f t="shared" si="195"/>
        <v>0.50554564077474973</v>
      </c>
      <c r="M842" s="35">
        <f t="shared" si="196"/>
        <v>0.47217158143695886</v>
      </c>
      <c r="N842" s="35">
        <f t="shared" si="197"/>
        <v>0.4422615721485989</v>
      </c>
    </row>
    <row r="843" spans="1:14">
      <c r="A843" s="34">
        <f t="shared" si="184"/>
        <v>1152.4744467036921</v>
      </c>
      <c r="B843" s="35">
        <f t="shared" si="185"/>
        <v>7237539.5252991868</v>
      </c>
      <c r="C843" s="36">
        <f t="shared" si="186"/>
        <v>0.90779318744065185</v>
      </c>
      <c r="D843" s="35">
        <f t="shared" si="187"/>
        <v>0.87845631962814841</v>
      </c>
      <c r="E843" s="35">
        <f t="shared" si="188"/>
        <v>0.8353071637224242</v>
      </c>
      <c r="F843" s="35">
        <f t="shared" si="189"/>
        <v>0.78434975004037633</v>
      </c>
      <c r="G843" s="35">
        <f t="shared" si="190"/>
        <v>0.73074820962406517</v>
      </c>
      <c r="H843" s="35">
        <f t="shared" si="191"/>
        <v>0.67809042260440988</v>
      </c>
      <c r="I843" s="35">
        <f t="shared" si="192"/>
        <v>0.62845794521889364</v>
      </c>
      <c r="J843" s="35">
        <f t="shared" si="193"/>
        <v>0.58282346238839899</v>
      </c>
      <c r="K843" s="35">
        <f t="shared" si="194"/>
        <v>0.54146141200332909</v>
      </c>
      <c r="L843" s="35">
        <f t="shared" si="195"/>
        <v>0.50425671301270691</v>
      </c>
      <c r="M843" s="35">
        <f t="shared" si="196"/>
        <v>0.47090396548291741</v>
      </c>
      <c r="N843" s="35">
        <f t="shared" si="197"/>
        <v>0.44102420069580472</v>
      </c>
    </row>
    <row r="844" spans="1:14">
      <c r="A844" s="34">
        <f t="shared" si="184"/>
        <v>1155.1311746820397</v>
      </c>
      <c r="B844" s="35">
        <f t="shared" si="185"/>
        <v>7254223.7770032091</v>
      </c>
      <c r="C844" s="36">
        <f t="shared" si="186"/>
        <v>0.90762436252353063</v>
      </c>
      <c r="D844" s="35">
        <f t="shared" si="187"/>
        <v>0.87810141540745135</v>
      </c>
      <c r="E844" s="35">
        <f t="shared" si="188"/>
        <v>0.8347128895516096</v>
      </c>
      <c r="F844" s="35">
        <f t="shared" si="189"/>
        <v>0.78352285677200451</v>
      </c>
      <c r="G844" s="35">
        <f t="shared" si="190"/>
        <v>0.72973159095799656</v>
      </c>
      <c r="H844" s="35">
        <f t="shared" si="191"/>
        <v>0.67693853862074294</v>
      </c>
      <c r="I844" s="35">
        <f t="shared" si="192"/>
        <v>0.62722158766573233</v>
      </c>
      <c r="J844" s="35">
        <f t="shared" si="193"/>
        <v>0.58154355430132743</v>
      </c>
      <c r="K844" s="35">
        <f t="shared" si="194"/>
        <v>0.54016819806824623</v>
      </c>
      <c r="L844" s="35">
        <f t="shared" si="195"/>
        <v>0.50297126172581996</v>
      </c>
      <c r="M844" s="35">
        <f t="shared" si="196"/>
        <v>0.46964025451322094</v>
      </c>
      <c r="N844" s="35">
        <f t="shared" si="197"/>
        <v>0.4397910402560084</v>
      </c>
    </row>
    <row r="845" spans="1:14">
      <c r="A845" s="34">
        <f t="shared" si="184"/>
        <v>1157.7940270508857</v>
      </c>
      <c r="B845" s="35">
        <f t="shared" si="185"/>
        <v>7270946.4898795625</v>
      </c>
      <c r="C845" s="36">
        <f t="shared" si="186"/>
        <v>0.90745567790885617</v>
      </c>
      <c r="D845" s="35">
        <f t="shared" si="187"/>
        <v>0.87774595733279648</v>
      </c>
      <c r="E845" s="35">
        <f t="shared" si="188"/>
        <v>0.83411757114996044</v>
      </c>
      <c r="F845" s="35">
        <f t="shared" si="189"/>
        <v>0.78269496749920409</v>
      </c>
      <c r="G845" s="35">
        <f t="shared" si="190"/>
        <v>0.72871453318444712</v>
      </c>
      <c r="H845" s="35">
        <f t="shared" si="191"/>
        <v>0.67578706419831103</v>
      </c>
      <c r="I845" s="35">
        <f t="shared" si="192"/>
        <v>0.62598656211983339</v>
      </c>
      <c r="J845" s="35">
        <f t="shared" si="193"/>
        <v>0.58026583202661663</v>
      </c>
      <c r="K845" s="35">
        <f t="shared" si="194"/>
        <v>0.53887788814930337</v>
      </c>
      <c r="L845" s="35">
        <f t="shared" si="195"/>
        <v>0.50168928038645455</v>
      </c>
      <c r="M845" s="35">
        <f t="shared" si="196"/>
        <v>0.46838043694914078</v>
      </c>
      <c r="N845" s="35">
        <f t="shared" si="197"/>
        <v>0.43856207479521475</v>
      </c>
    </row>
    <row r="846" spans="1:14">
      <c r="A846" s="34">
        <f t="shared" si="184"/>
        <v>1160.4630179284081</v>
      </c>
      <c r="B846" s="35">
        <f t="shared" si="185"/>
        <v>7287707.752590403</v>
      </c>
      <c r="C846" s="36">
        <f t="shared" si="186"/>
        <v>0.90728712999520755</v>
      </c>
      <c r="D846" s="35">
        <f t="shared" si="187"/>
        <v>0.87738994071648868</v>
      </c>
      <c r="E846" s="35">
        <f t="shared" si="188"/>
        <v>0.83352120634772886</v>
      </c>
      <c r="F846" s="35">
        <f t="shared" si="189"/>
        <v>0.78186608531822266</v>
      </c>
      <c r="G846" s="35">
        <f t="shared" si="190"/>
        <v>0.72769704400991575</v>
      </c>
      <c r="H846" s="35">
        <f t="shared" si="191"/>
        <v>0.67463600867550277</v>
      </c>
      <c r="I846" s="35">
        <f t="shared" si="192"/>
        <v>0.624752876311087</v>
      </c>
      <c r="J846" s="35">
        <f t="shared" si="193"/>
        <v>0.57899029937402369</v>
      </c>
      <c r="K846" s="35">
        <f t="shared" si="194"/>
        <v>0.53759048097917006</v>
      </c>
      <c r="L846" s="35">
        <f t="shared" si="195"/>
        <v>0.50041076240138438</v>
      </c>
      <c r="M846" s="35">
        <f t="shared" si="196"/>
        <v>0.4671245011875661</v>
      </c>
      <c r="N846" s="35">
        <f t="shared" si="197"/>
        <v>0.43733728830080226</v>
      </c>
    </row>
    <row r="847" spans="1:14">
      <c r="A847" s="34">
        <f t="shared" si="184"/>
        <v>1163.138161465331</v>
      </c>
      <c r="B847" s="35">
        <f t="shared" si="185"/>
        <v>7304507.654002279</v>
      </c>
      <c r="C847" s="36">
        <f t="shared" si="186"/>
        <v>0.90711871518873988</v>
      </c>
      <c r="D847" s="35">
        <f t="shared" si="187"/>
        <v>0.87703336088266803</v>
      </c>
      <c r="E847" s="35">
        <f t="shared" si="188"/>
        <v>0.83292379300667052</v>
      </c>
      <c r="F847" s="35">
        <f t="shared" si="189"/>
        <v>0.78103621335846751</v>
      </c>
      <c r="G847" s="35">
        <f t="shared" si="190"/>
        <v>0.72667913114052873</v>
      </c>
      <c r="H847" s="35">
        <f t="shared" si="191"/>
        <v>0.67348538134022662</v>
      </c>
      <c r="I847" s="35">
        <f t="shared" si="192"/>
        <v>0.62352053787925976</v>
      </c>
      <c r="J847" s="35">
        <f t="shared" si="193"/>
        <v>0.57771696004848883</v>
      </c>
      <c r="K847" s="35">
        <f t="shared" si="194"/>
        <v>0.53630597519661571</v>
      </c>
      <c r="L847" s="35">
        <f t="shared" si="195"/>
        <v>0.49913570111347749</v>
      </c>
      <c r="M847" s="35">
        <f t="shared" si="196"/>
        <v>0.46587243560253494</v>
      </c>
      <c r="N847" s="35">
        <f t="shared" si="197"/>
        <v>0.43611666478270383</v>
      </c>
    </row>
    <row r="848" spans="1:14">
      <c r="A848" s="34">
        <f t="shared" si="184"/>
        <v>1165.819471844999</v>
      </c>
      <c r="B848" s="35">
        <f t="shared" si="185"/>
        <v>7321346.283186594</v>
      </c>
      <c r="C848" s="36">
        <f t="shared" si="186"/>
        <v>0.90695042990309949</v>
      </c>
      <c r="D848" s="35">
        <f t="shared" si="187"/>
        <v>0.87667621316732247</v>
      </c>
      <c r="E848" s="35">
        <f t="shared" si="188"/>
        <v>0.83232532902011458</v>
      </c>
      <c r="F848" s="35">
        <f t="shared" si="189"/>
        <v>0.78020535478239628</v>
      </c>
      <c r="G848" s="35">
        <f t="shared" si="190"/>
        <v>0.72566080228181684</v>
      </c>
      <c r="H848" s="35">
        <f t="shared" si="191"/>
        <v>0.67233519142994747</v>
      </c>
      <c r="I848" s="35">
        <f t="shared" si="192"/>
        <v>0.62228955437459055</v>
      </c>
      <c r="J848" s="35">
        <f t="shared" si="193"/>
        <v>0.57644581765131231</v>
      </c>
      <c r="K848" s="35">
        <f t="shared" si="194"/>
        <v>0.53502436934806619</v>
      </c>
      <c r="L848" s="35">
        <f t="shared" si="195"/>
        <v>0.49786408980335506</v>
      </c>
      <c r="M848" s="35">
        <f t="shared" si="196"/>
        <v>0.46462422854673446</v>
      </c>
      <c r="N848" s="35">
        <f t="shared" si="197"/>
        <v>0.4349001882745549</v>
      </c>
    </row>
    <row r="849" spans="1:14">
      <c r="A849" s="34">
        <f t="shared" si="184"/>
        <v>1168.5069632834529</v>
      </c>
      <c r="B849" s="35">
        <f t="shared" si="185"/>
        <v>7338223.7294200845</v>
      </c>
      <c r="C849" s="36">
        <f t="shared" si="186"/>
        <v>0.90678227055934324</v>
      </c>
      <c r="D849" s="35">
        <f t="shared" si="187"/>
        <v>0.87631849291830577</v>
      </c>
      <c r="E849" s="35">
        <f t="shared" si="188"/>
        <v>0.83172581231303866</v>
      </c>
      <c r="F849" s="35">
        <f t="shared" si="189"/>
        <v>0.77937351278541012</v>
      </c>
      <c r="G849" s="35">
        <f t="shared" si="190"/>
        <v>0.72464206513849561</v>
      </c>
      <c r="H849" s="35">
        <f t="shared" si="191"/>
        <v>0.67118544813172598</v>
      </c>
      <c r="I849" s="35">
        <f t="shared" si="192"/>
        <v>0.62105993325838393</v>
      </c>
      <c r="J849" s="35">
        <f t="shared" si="193"/>
        <v>0.5751768756813197</v>
      </c>
      <c r="K849" s="35">
        <f t="shared" si="194"/>
        <v>0.53374566188914552</v>
      </c>
      <c r="L849" s="35">
        <f t="shared" si="195"/>
        <v>0.49659592169102507</v>
      </c>
      <c r="M849" s="35">
        <f t="shared" si="196"/>
        <v>0.46337986835297029</v>
      </c>
      <c r="N849" s="35">
        <f t="shared" si="197"/>
        <v>0.43368784283481121</v>
      </c>
    </row>
    <row r="850" spans="1:14">
      <c r="A850" s="34">
        <f t="shared" si="184"/>
        <v>1171.2006500295049</v>
      </c>
      <c r="B850" s="35">
        <f t="shared" si="185"/>
        <v>7355140.0821852908</v>
      </c>
      <c r="C850" s="36">
        <f t="shared" si="186"/>
        <v>0.90661423358585491</v>
      </c>
      <c r="D850" s="35">
        <f t="shared" si="187"/>
        <v>0.87596019549535398</v>
      </c>
      <c r="E850" s="35">
        <f t="shared" si="188"/>
        <v>0.83112524084213668</v>
      </c>
      <c r="F850" s="35">
        <f t="shared" si="189"/>
        <v>0.77854069059574205</v>
      </c>
      <c r="G850" s="35">
        <f t="shared" si="190"/>
        <v>0.72362292741424061</v>
      </c>
      <c r="H850" s="35">
        <f t="shared" si="191"/>
        <v>0.67003616058225635</v>
      </c>
      <c r="I850" s="35">
        <f t="shared" si="192"/>
        <v>0.61983168190360105</v>
      </c>
      <c r="J850" s="35">
        <f t="shared" si="193"/>
        <v>0.57391013753601905</v>
      </c>
      <c r="K850" s="35">
        <f t="shared" si="194"/>
        <v>0.53246985118619394</v>
      </c>
      <c r="L850" s="35">
        <f t="shared" si="195"/>
        <v>0.49533118993748687</v>
      </c>
      <c r="M850" s="35">
        <f t="shared" si="196"/>
        <v>0.46213934333560486</v>
      </c>
      <c r="N850" s="35">
        <f t="shared" si="197"/>
        <v>0.4324796125478344</v>
      </c>
    </row>
    <row r="851" spans="1:14">
      <c r="A851" s="34">
        <f t="shared" si="184"/>
        <v>1173.9005463648136</v>
      </c>
      <c r="B851" s="35">
        <f t="shared" si="185"/>
        <v>7372095.4311710298</v>
      </c>
      <c r="C851" s="36">
        <f t="shared" si="186"/>
        <v>0.90644631541826404</v>
      </c>
      <c r="D851" s="35">
        <f t="shared" si="187"/>
        <v>0.87560131627010251</v>
      </c>
      <c r="E851" s="35">
        <f t="shared" si="188"/>
        <v>0.83052361259589125</v>
      </c>
      <c r="F851" s="35">
        <f t="shared" si="189"/>
        <v>0.77770689147434557</v>
      </c>
      <c r="G851" s="35">
        <f t="shared" si="190"/>
        <v>0.72260339681146768</v>
      </c>
      <c r="H851" s="35">
        <f t="shared" si="191"/>
        <v>0.6688873378679091</v>
      </c>
      <c r="I851" s="35">
        <f t="shared" si="192"/>
        <v>0.61860480759544978</v>
      </c>
      <c r="J851" s="35">
        <f t="shared" si="193"/>
        <v>0.57264560651274754</v>
      </c>
      <c r="K851" s="35">
        <f t="shared" si="194"/>
        <v>0.53119693551776992</v>
      </c>
      <c r="L851" s="35">
        <f t="shared" si="195"/>
        <v>0.49406988764631171</v>
      </c>
      <c r="M851" s="35">
        <f t="shared" si="196"/>
        <v>0.46090264179196605</v>
      </c>
      <c r="N851" s="35">
        <f t="shared" si="197"/>
        <v>0.43127548152494927</v>
      </c>
    </row>
    <row r="852" spans="1:14">
      <c r="A852" s="34">
        <f t="shared" si="184"/>
        <v>1176.606666603961</v>
      </c>
      <c r="B852" s="35">
        <f t="shared" si="185"/>
        <v>7389089.8662728751</v>
      </c>
      <c r="C852" s="36">
        <f t="shared" si="186"/>
        <v>0.90627851249936542</v>
      </c>
      <c r="D852" s="35">
        <f t="shared" si="187"/>
        <v>0.87524185062610538</v>
      </c>
      <c r="E852" s="35">
        <f t="shared" si="188"/>
        <v>0.82992092559464492</v>
      </c>
      <c r="F852" s="35">
        <f t="shared" si="189"/>
        <v>0.7768721187147809</v>
      </c>
      <c r="G852" s="35">
        <f t="shared" si="190"/>
        <v>0.72158348103111125</v>
      </c>
      <c r="H852" s="35">
        <f t="shared" si="191"/>
        <v>0.66773898902477391</v>
      </c>
      <c r="I852" s="35">
        <f t="shared" si="192"/>
        <v>0.61737931753197339</v>
      </c>
      <c r="J852" s="35">
        <f t="shared" si="193"/>
        <v>0.57138328580980924</v>
      </c>
      <c r="K852" s="35">
        <f t="shared" si="194"/>
        <v>0.52992691307613282</v>
      </c>
      <c r="L852" s="35">
        <f t="shared" si="195"/>
        <v>0.49281200786519658</v>
      </c>
      <c r="M852" s="35">
        <f t="shared" si="196"/>
        <v>0.45966975200372612</v>
      </c>
      <c r="N852" s="35">
        <f t="shared" si="197"/>
        <v>0.43007543390547021</v>
      </c>
    </row>
    <row r="853" spans="1:14">
      <c r="A853" s="34">
        <f t="shared" si="184"/>
        <v>1179.319025094527</v>
      </c>
      <c r="B853" s="35">
        <f t="shared" si="185"/>
        <v>7406123.4775936296</v>
      </c>
      <c r="C853" s="36">
        <f t="shared" si="186"/>
        <v>0.90611082127903708</v>
      </c>
      <c r="D853" s="35">
        <f t="shared" si="187"/>
        <v>0.8748817939588549</v>
      </c>
      <c r="E853" s="35">
        <f t="shared" si="188"/>
        <v>0.82931717789066717</v>
      </c>
      <c r="F853" s="35">
        <f t="shared" si="189"/>
        <v>0.77603637564309758</v>
      </c>
      <c r="G853" s="35">
        <f t="shared" si="190"/>
        <v>0.72056318777240114</v>
      </c>
      <c r="H853" s="35">
        <f t="shared" si="191"/>
        <v>0.66659112303870327</v>
      </c>
      <c r="I853" s="35">
        <f t="shared" si="192"/>
        <v>0.61615521882463498</v>
      </c>
      <c r="J853" s="35">
        <f t="shared" si="193"/>
        <v>0.57012317852760175</v>
      </c>
      <c r="K853" s="35">
        <f t="shared" si="194"/>
        <v>0.52865978196870667</v>
      </c>
      <c r="L853" s="35">
        <f t="shared" si="195"/>
        <v>0.49155754358749254</v>
      </c>
      <c r="M853" s="35">
        <f t="shared" si="196"/>
        <v>0.45844066223825175</v>
      </c>
      <c r="N853" s="35">
        <f t="shared" si="197"/>
        <v>0.42887945385769899</v>
      </c>
    </row>
    <row r="854" spans="1:14">
      <c r="A854" s="34">
        <f t="shared" si="184"/>
        <v>1182.0376362171664</v>
      </c>
      <c r="B854" s="35">
        <f t="shared" si="185"/>
        <v>7423196.3554438055</v>
      </c>
      <c r="C854" s="36">
        <f t="shared" si="186"/>
        <v>0.90594323821416256</v>
      </c>
      <c r="D854" s="35">
        <f t="shared" si="187"/>
        <v>0.87452114167580164</v>
      </c>
      <c r="E854" s="35">
        <f t="shared" si="188"/>
        <v>0.82871236756822708</v>
      </c>
      <c r="F854" s="35">
        <f t="shared" si="189"/>
        <v>0.77519966561772025</v>
      </c>
      <c r="G854" s="35">
        <f t="shared" si="190"/>
        <v>0.71954252473264335</v>
      </c>
      <c r="H854" s="35">
        <f t="shared" si="191"/>
        <v>0.6654437488453594</v>
      </c>
      <c r="I854" s="35">
        <f t="shared" si="192"/>
        <v>0.6149325184989044</v>
      </c>
      <c r="J854" s="35">
        <f t="shared" si="193"/>
        <v>0.56886528766973599</v>
      </c>
      <c r="K854" s="35">
        <f t="shared" si="194"/>
        <v>0.52739554021952684</v>
      </c>
      <c r="L854" s="35">
        <f t="shared" si="195"/>
        <v>0.49030648775370811</v>
      </c>
      <c r="M854" s="35">
        <f t="shared" si="196"/>
        <v>0.45721536074992625</v>
      </c>
      <c r="N854" s="35">
        <f t="shared" si="197"/>
        <v>0.42768752557989526</v>
      </c>
    </row>
    <row r="855" spans="1:14">
      <c r="A855" s="34">
        <f t="shared" si="184"/>
        <v>1184.7625143856847</v>
      </c>
      <c r="B855" s="35">
        <f t="shared" si="185"/>
        <v>7440308.5903420998</v>
      </c>
      <c r="C855" s="36">
        <f t="shared" si="186"/>
        <v>0.90577575976854907</v>
      </c>
      <c r="D855" s="35">
        <f t="shared" si="187"/>
        <v>0.87415988919637677</v>
      </c>
      <c r="E855" s="35">
        <f t="shared" si="188"/>
        <v>0.82810649274365988</v>
      </c>
      <c r="F855" s="35">
        <f t="shared" si="189"/>
        <v>0.77436199202932698</v>
      </c>
      <c r="G855" s="35">
        <f t="shared" si="190"/>
        <v>0.71852149960699785</v>
      </c>
      <c r="H855" s="35">
        <f t="shared" si="191"/>
        <v>0.66429687533026138</v>
      </c>
      <c r="I855" s="35">
        <f t="shared" si="192"/>
        <v>0.61371122349483864</v>
      </c>
      <c r="J855" s="35">
        <f t="shared" si="193"/>
        <v>0.56760961614414374</v>
      </c>
      <c r="K855" s="35">
        <f t="shared" si="194"/>
        <v>0.52613418577066673</v>
      </c>
      <c r="L855" s="35">
        <f t="shared" si="195"/>
        <v>0.48905883325298782</v>
      </c>
      <c r="M855" s="35">
        <f t="shared" si="196"/>
        <v>0.45599383578144215</v>
      </c>
      <c r="N855" s="35">
        <f t="shared" si="197"/>
        <v>0.42649963330121815</v>
      </c>
    </row>
    <row r="856" spans="1:14">
      <c r="A856" s="34">
        <f t="shared" si="184"/>
        <v>1187.4936740471146</v>
      </c>
      <c r="B856" s="35">
        <f t="shared" si="185"/>
        <v>7457460.27301588</v>
      </c>
      <c r="C856" s="36">
        <f t="shared" si="186"/>
        <v>0.90560838241284924</v>
      </c>
      <c r="D856" s="35">
        <f t="shared" si="187"/>
        <v>0.87379803195201189</v>
      </c>
      <c r="E856" s="35">
        <f t="shared" si="188"/>
        <v>0.82749955156543575</v>
      </c>
      <c r="F856" s="35">
        <f t="shared" si="189"/>
        <v>0.77352335830072871</v>
      </c>
      <c r="G856" s="35">
        <f t="shared" si="190"/>
        <v>0.71750012008825725</v>
      </c>
      <c r="H856" s="35">
        <f t="shared" si="191"/>
        <v>0.66315051132883363</v>
      </c>
      <c r="I856" s="35">
        <f t="shared" si="192"/>
        <v>0.61249134066766309</v>
      </c>
      <c r="J856" s="35">
        <f t="shared" si="193"/>
        <v>0.56635616676417666</v>
      </c>
      <c r="K856" s="35">
        <f t="shared" si="194"/>
        <v>0.52487571648364728</v>
      </c>
      <c r="L856" s="35">
        <f t="shared" si="195"/>
        <v>0.48781457292456576</v>
      </c>
      <c r="M856" s="35">
        <f t="shared" si="196"/>
        <v>0.45477607556506772</v>
      </c>
      <c r="N856" s="35">
        <f t="shared" si="197"/>
        <v>0.42531576128264093</v>
      </c>
    </row>
    <row r="857" spans="1:14">
      <c r="A857" s="34">
        <f t="shared" si="184"/>
        <v>1190.2311296817929</v>
      </c>
      <c r="B857" s="35">
        <f t="shared" si="185"/>
        <v>7474651.4944016598</v>
      </c>
      <c r="C857" s="36">
        <f t="shared" si="186"/>
        <v>0.9054411026244843</v>
      </c>
      <c r="D857" s="35">
        <f t="shared" si="187"/>
        <v>0.8734355653861664</v>
      </c>
      <c r="E857" s="35">
        <f t="shared" si="188"/>
        <v>0.82689154221422911</v>
      </c>
      <c r="F857" s="35">
        <f t="shared" si="189"/>
        <v>0.77268376788674931</v>
      </c>
      <c r="G857" s="35">
        <f t="shared" si="190"/>
        <v>0.71647839386662726</v>
      </c>
      <c r="H857" s="35">
        <f t="shared" si="191"/>
        <v>0.66200466562645766</v>
      </c>
      <c r="I857" s="35">
        <f t="shared" si="192"/>
        <v>0.61127287678835096</v>
      </c>
      <c r="J857" s="35">
        <f t="shared" si="193"/>
        <v>0.5651049422496971</v>
      </c>
      <c r="K857" s="35">
        <f t="shared" si="194"/>
        <v>0.52362013014083009</v>
      </c>
      <c r="L857" s="35">
        <f t="shared" si="195"/>
        <v>0.48657369955919627</v>
      </c>
      <c r="M857" s="35">
        <f t="shared" si="196"/>
        <v>0.45356206832388635</v>
      </c>
      <c r="N857" s="35">
        <f t="shared" si="197"/>
        <v>0.42413589381783989</v>
      </c>
    </row>
    <row r="858" spans="1:14">
      <c r="A858" s="34">
        <f t="shared" si="184"/>
        <v>1192.974895803437</v>
      </c>
      <c r="B858" s="35">
        <f t="shared" si="185"/>
        <v>7491882.3456455842</v>
      </c>
      <c r="C858" s="36">
        <f t="shared" si="186"/>
        <v>0.9052739168875642</v>
      </c>
      <c r="D858" s="35">
        <f t="shared" si="187"/>
        <v>0.87307248495434797</v>
      </c>
      <c r="E858" s="35">
        <f t="shared" si="188"/>
        <v>0.82628246290298435</v>
      </c>
      <c r="F858" s="35">
        <f t="shared" si="189"/>
        <v>0.7718432242740989</v>
      </c>
      <c r="G858" s="35">
        <f t="shared" si="190"/>
        <v>0.71545632862950614</v>
      </c>
      <c r="H858" s="35">
        <f t="shared" si="191"/>
        <v>0.66085934695852377</v>
      </c>
      <c r="I858" s="35">
        <f t="shared" si="192"/>
        <v>0.61005583854419998</v>
      </c>
      <c r="J858" s="35">
        <f t="shared" si="193"/>
        <v>0.56385594522815818</v>
      </c>
      <c r="K858" s="35">
        <f t="shared" si="194"/>
        <v>0.52236742444679096</v>
      </c>
      <c r="L858" s="35">
        <f t="shared" si="195"/>
        <v>0.48533620590055987</v>
      </c>
      <c r="M858" s="35">
        <f t="shared" si="196"/>
        <v>0.45235180227300814</v>
      </c>
      <c r="N858" s="35">
        <f t="shared" si="197"/>
        <v>0.42296001523405669</v>
      </c>
    </row>
    <row r="859" spans="1:14">
      <c r="A859" s="34">
        <f t="shared" si="184"/>
        <v>1195.7249869592215</v>
      </c>
      <c r="B859" s="35">
        <f t="shared" si="185"/>
        <v>7509152.918103911</v>
      </c>
      <c r="C859" s="36">
        <f t="shared" si="186"/>
        <v>0.90510682169281031</v>
      </c>
      <c r="D859" s="35">
        <f t="shared" si="187"/>
        <v>0.8727087861241376</v>
      </c>
      <c r="E859" s="35">
        <f t="shared" si="188"/>
        <v>0.82567231187698276</v>
      </c>
      <c r="F859" s="35">
        <f t="shared" si="189"/>
        <v>0.77100173098124858</v>
      </c>
      <c r="G859" s="35">
        <f t="shared" si="190"/>
        <v>0.71443393206126271</v>
      </c>
      <c r="H859" s="35">
        <f t="shared" si="191"/>
        <v>0.65971456401048312</v>
      </c>
      <c r="I859" s="35">
        <f t="shared" si="192"/>
        <v>0.60884023253940556</v>
      </c>
      <c r="J859" s="35">
        <f t="shared" si="193"/>
        <v>0.56260917823567347</v>
      </c>
      <c r="K859" s="35">
        <f t="shared" si="194"/>
        <v>0.52111759702967575</v>
      </c>
      <c r="L859" s="35">
        <f t="shared" si="195"/>
        <v>0.48410208464664523</v>
      </c>
      <c r="M859" s="35">
        <f t="shared" si="196"/>
        <v>0.4511452656207563</v>
      </c>
      <c r="N859" s="35">
        <f t="shared" si="197"/>
        <v>0.42178810989293458</v>
      </c>
    </row>
    <row r="860" spans="1:14">
      <c r="A860" s="34">
        <f t="shared" si="184"/>
        <v>1198.4814177298558</v>
      </c>
      <c r="B860" s="35">
        <f t="shared" si="185"/>
        <v>7526463.3033434944</v>
      </c>
      <c r="C860" s="36">
        <f t="shared" si="186"/>
        <v>0.90493981353747943</v>
      </c>
      <c r="D860" s="35">
        <f t="shared" si="187"/>
        <v>0.8723444643752184</v>
      </c>
      <c r="E860" s="35">
        <f t="shared" si="188"/>
        <v>0.82506108741391004</v>
      </c>
      <c r="F860" s="35">
        <f t="shared" si="189"/>
        <v>0.77015929155830409</v>
      </c>
      <c r="G860" s="35">
        <f t="shared" si="190"/>
        <v>0.71341121184301926</v>
      </c>
      <c r="H860" s="35">
        <f t="shared" si="191"/>
        <v>0.6585703254179055</v>
      </c>
      <c r="I860" s="35">
        <f t="shared" si="192"/>
        <v>0.60762606529563601</v>
      </c>
      <c r="J860" s="35">
        <f t="shared" si="193"/>
        <v>0.5613646437180807</v>
      </c>
      <c r="K860" s="35">
        <f t="shared" si="194"/>
        <v>0.51987064544254147</v>
      </c>
      <c r="L860" s="35">
        <f t="shared" si="195"/>
        <v>0.48287132845110947</v>
      </c>
      <c r="M860" s="35">
        <f t="shared" si="196"/>
        <v>0.44994244656982796</v>
      </c>
      <c r="N860" s="35">
        <f t="shared" si="197"/>
        <v>0.42062016219133103</v>
      </c>
    </row>
    <row r="861" spans="1:14">
      <c r="A861" s="34">
        <f t="shared" si="184"/>
        <v>1201.2442027296618</v>
      </c>
      <c r="B861" s="35">
        <f t="shared" si="185"/>
        <v>7543813.5931422757</v>
      </c>
      <c r="C861" s="36">
        <f t="shared" si="186"/>
        <v>0.90477288892528829</v>
      </c>
      <c r="D861" s="35">
        <f t="shared" si="187"/>
        <v>0.87197951519939976</v>
      </c>
      <c r="E861" s="35">
        <f t="shared" si="188"/>
        <v>0.82444878782392139</v>
      </c>
      <c r="F861" s="35">
        <f t="shared" si="189"/>
        <v>0.76931590958687612</v>
      </c>
      <c r="G861" s="35">
        <f t="shared" si="190"/>
        <v>0.71238817565243029</v>
      </c>
      <c r="H861" s="35">
        <f t="shared" si="191"/>
        <v>0.65742663976653326</v>
      </c>
      <c r="I861" s="35">
        <f t="shared" si="192"/>
        <v>0.6064133432526021</v>
      </c>
      <c r="J861" s="35">
        <f t="shared" si="193"/>
        <v>0.5601223440319929</v>
      </c>
      <c r="K861" s="35">
        <f t="shared" si="194"/>
        <v>0.51862656716467814</v>
      </c>
      <c r="L861" s="35">
        <f t="shared" si="195"/>
        <v>0.48164392992461474</v>
      </c>
      <c r="M861" s="35">
        <f t="shared" si="196"/>
        <v>0.44874333331842958</v>
      </c>
      <c r="N861" s="35">
        <f t="shared" si="197"/>
        <v>0.41945615656210472</v>
      </c>
    </row>
    <row r="862" spans="1:14">
      <c r="A862" s="34">
        <f t="shared" si="184"/>
        <v>1204.0133566066504</v>
      </c>
      <c r="B862" s="35">
        <f t="shared" si="185"/>
        <v>7561203.8794897646</v>
      </c>
      <c r="C862" s="36">
        <f t="shared" si="186"/>
        <v>0.90460604436633496</v>
      </c>
      <c r="D862" s="35">
        <f t="shared" si="187"/>
        <v>0.87161393410064492</v>
      </c>
      <c r="E862" s="35">
        <f t="shared" si="188"/>
        <v>0.82383541144970607</v>
      </c>
      <c r="F862" s="35">
        <f t="shared" si="189"/>
        <v>0.76847158867994925</v>
      </c>
      <c r="G862" s="35">
        <f t="shared" si="190"/>
        <v>0.71136483116346338</v>
      </c>
      <c r="H862" s="35">
        <f t="shared" si="191"/>
        <v>0.6562835155923411</v>
      </c>
      <c r="I862" s="35">
        <f t="shared" si="192"/>
        <v>0.60520207276862581</v>
      </c>
      <c r="J862" s="35">
        <f t="shared" si="193"/>
        <v>0.55888228144584184</v>
      </c>
      <c r="K862" s="35">
        <f t="shared" si="194"/>
        <v>0.51738535960291332</v>
      </c>
      <c r="L862" s="35">
        <f t="shared" si="195"/>
        <v>0.48041988163614191</v>
      </c>
      <c r="M862" s="35">
        <f t="shared" si="196"/>
        <v>0.44754791406138661</v>
      </c>
      <c r="N862" s="35">
        <f t="shared" si="197"/>
        <v>0.41829607747487924</v>
      </c>
    </row>
    <row r="863" spans="1:14">
      <c r="A863" s="34">
        <f t="shared" si="184"/>
        <v>1206.7888940425998</v>
      </c>
      <c r="B863" s="35">
        <f t="shared" si="185"/>
        <v>7578634.2545875274</v>
      </c>
      <c r="C863" s="36">
        <f t="shared" si="186"/>
        <v>0.90443927637702493</v>
      </c>
      <c r="D863" s="35">
        <f t="shared" si="187"/>
        <v>0.87124771659510025</v>
      </c>
      <c r="E863" s="35">
        <f t="shared" si="188"/>
        <v>0.82322095666655182</v>
      </c>
      <c r="F863" s="35">
        <f t="shared" si="189"/>
        <v>0.76762633248174938</v>
      </c>
      <c r="G863" s="35">
        <f t="shared" si="190"/>
        <v>0.71034118604618035</v>
      </c>
      <c r="H863" s="35">
        <f t="shared" si="191"/>
        <v>0.6551409613815935</v>
      </c>
      <c r="I863" s="35">
        <f t="shared" si="192"/>
        <v>0.60399226012120721</v>
      </c>
      <c r="J863" s="35">
        <f t="shared" si="193"/>
        <v>0.55764445814091135</v>
      </c>
      <c r="K863" s="35">
        <f t="shared" si="194"/>
        <v>0.51614702009290125</v>
      </c>
      <c r="L863" s="35">
        <f t="shared" si="195"/>
        <v>0.47919917611428253</v>
      </c>
      <c r="M863" s="35">
        <f t="shared" si="196"/>
        <v>0.44635617699122998</v>
      </c>
      <c r="N863" s="35">
        <f t="shared" si="197"/>
        <v>0.41713990943678264</v>
      </c>
    </row>
    <row r="864" spans="1:14">
      <c r="A864" s="34">
        <f t="shared" si="184"/>
        <v>1209.5708297531332</v>
      </c>
      <c r="B864" s="35">
        <f t="shared" si="185"/>
        <v>7596104.8108496768</v>
      </c>
      <c r="C864" s="36">
        <f t="shared" si="186"/>
        <v>0.90427258147999834</v>
      </c>
      <c r="D864" s="35">
        <f t="shared" si="187"/>
        <v>0.87088085821112582</v>
      </c>
      <c r="E864" s="35">
        <f t="shared" si="188"/>
        <v>0.82260542188241159</v>
      </c>
      <c r="F864" s="35">
        <f t="shared" si="189"/>
        <v>0.7667801446676118</v>
      </c>
      <c r="G864" s="35">
        <f t="shared" si="190"/>
        <v>0.70931724796652029</v>
      </c>
      <c r="H864" s="35">
        <f t="shared" si="191"/>
        <v>0.65399898557090852</v>
      </c>
      <c r="I864" s="35">
        <f t="shared" si="192"/>
        <v>0.60278391150759003</v>
      </c>
      <c r="J864" s="35">
        <f t="shared" si="193"/>
        <v>0.55640887621236435</v>
      </c>
      <c r="K864" s="35">
        <f t="shared" si="194"/>
        <v>0.51491154590039667</v>
      </c>
      <c r="L864" s="35">
        <f t="shared" si="195"/>
        <v>0.47798180584851058</v>
      </c>
      <c r="M864" s="35">
        <f t="shared" si="196"/>
        <v>0.44516811029925923</v>
      </c>
      <c r="N864" s="35">
        <f t="shared" si="197"/>
        <v>0.41598763699316621</v>
      </c>
    </row>
    <row r="865" spans="1:14">
      <c r="A865" s="34">
        <f t="shared" si="184"/>
        <v>1212.3591784877967</v>
      </c>
      <c r="B865" s="35">
        <f t="shared" si="185"/>
        <v>7613615.640903363</v>
      </c>
      <c r="C865" s="36">
        <f t="shared" si="186"/>
        <v>0.90410595620405165</v>
      </c>
      <c r="D865" s="35">
        <f t="shared" si="187"/>
        <v>0.87051335448932243</v>
      </c>
      <c r="E865" s="35">
        <f t="shared" si="188"/>
        <v>0.82198880553796272</v>
      </c>
      <c r="F865" s="35">
        <f t="shared" si="189"/>
        <v>0.76593302894384274</v>
      </c>
      <c r="G865" s="35">
        <f t="shared" si="190"/>
        <v>0.70829302458607912</v>
      </c>
      <c r="H865" s="35">
        <f t="shared" si="191"/>
        <v>0.65285759654731668</v>
      </c>
      <c r="I865" s="35">
        <f t="shared" si="192"/>
        <v>0.60157703304532251</v>
      </c>
      <c r="J865" s="35">
        <f t="shared" si="193"/>
        <v>0.55517553767025563</v>
      </c>
      <c r="K865" s="35">
        <f t="shared" si="194"/>
        <v>0.51367893422250743</v>
      </c>
      <c r="L865" s="35">
        <f t="shared" si="195"/>
        <v>0.47676776329042803</v>
      </c>
      <c r="M865" s="35">
        <f t="shared" si="196"/>
        <v>0.44398370217657929</v>
      </c>
      <c r="N865" s="35">
        <f t="shared" si="197"/>
        <v>0.41483924472829703</v>
      </c>
    </row>
    <row r="866" spans="1:14">
      <c r="A866" s="34">
        <f t="shared" si="184"/>
        <v>1215.1539550301379</v>
      </c>
      <c r="B866" s="35">
        <f t="shared" si="185"/>
        <v>7631166.8375892658</v>
      </c>
      <c r="C866" s="36">
        <f t="shared" si="186"/>
        <v>0.9039393970840669</v>
      </c>
      <c r="D866" s="35">
        <f t="shared" si="187"/>
        <v>0.87014520098256543</v>
      </c>
      <c r="E866" s="35">
        <f t="shared" si="188"/>
        <v>0.82137110610667308</v>
      </c>
      <c r="F866" s="35">
        <f t="shared" si="189"/>
        <v>0.76508498904758337</v>
      </c>
      <c r="G866" s="35">
        <f t="shared" si="190"/>
        <v>0.70726852356189263</v>
      </c>
      <c r="H866" s="35">
        <f t="shared" si="191"/>
        <v>0.65171680264832643</v>
      </c>
      <c r="I866" s="35">
        <f t="shared" si="192"/>
        <v>0.60037163077281919</v>
      </c>
      <c r="J866" s="35">
        <f t="shared" si="193"/>
        <v>0.55394444444053981</v>
      </c>
      <c r="K866" s="35">
        <f t="shared" si="194"/>
        <v>0.5124491821889352</v>
      </c>
      <c r="L866" s="35">
        <f t="shared" si="195"/>
        <v>0.47555704085499434</v>
      </c>
      <c r="M866" s="35">
        <f t="shared" si="196"/>
        <v>0.44280294081511667</v>
      </c>
      <c r="N866" s="35">
        <f t="shared" si="197"/>
        <v>0.41369471726603158</v>
      </c>
    </row>
    <row r="867" spans="1:14">
      <c r="A867" s="34">
        <f t="shared" si="184"/>
        <v>1217.9551741977837</v>
      </c>
      <c r="B867" s="35">
        <f t="shared" si="185"/>
        <v>7648758.4939620811</v>
      </c>
      <c r="C867" s="36">
        <f t="shared" si="186"/>
        <v>0.90377290066093718</v>
      </c>
      <c r="D867" s="35">
        <f t="shared" si="187"/>
        <v>0.86977639325603551</v>
      </c>
      <c r="E867" s="35">
        <f t="shared" si="188"/>
        <v>0.82075232209486126</v>
      </c>
      <c r="F867" s="35">
        <f t="shared" si="189"/>
        <v>0.76423602874667163</v>
      </c>
      <c r="G867" s="35">
        <f t="shared" si="190"/>
        <v>0.70624375254622107</v>
      </c>
      <c r="H867" s="35">
        <f t="shared" si="191"/>
        <v>0.65057661216198981</v>
      </c>
      <c r="I867" s="35">
        <f t="shared" si="192"/>
        <v>0.59916771064991914</v>
      </c>
      <c r="J867" s="35">
        <f t="shared" si="193"/>
        <v>0.55271559836606987</v>
      </c>
      <c r="K867" s="35">
        <f t="shared" si="194"/>
        <v>0.51122228686319926</v>
      </c>
      <c r="L867" s="35">
        <f t="shared" si="195"/>
        <v>0.47434963092173227</v>
      </c>
      <c r="M867" s="35">
        <f t="shared" si="196"/>
        <v>0.4416258144086132</v>
      </c>
      <c r="N867" s="35">
        <f t="shared" si="197"/>
        <v>0.41255403927046802</v>
      </c>
    </row>
    <row r="868" spans="1:14">
      <c r="A868" s="34">
        <f t="shared" si="184"/>
        <v>1220.7628508425194</v>
      </c>
      <c r="B868" s="35">
        <f t="shared" si="185"/>
        <v>7666390.7032910213</v>
      </c>
      <c r="C868" s="36">
        <f t="shared" si="186"/>
        <v>0.90360646348149343</v>
      </c>
      <c r="D868" s="35">
        <f t="shared" si="187"/>
        <v>0.86940692688725196</v>
      </c>
      <c r="E868" s="35">
        <f t="shared" si="188"/>
        <v>0.820132452041759</v>
      </c>
      <c r="F868" s="35">
        <f t="shared" si="189"/>
        <v>0.76338615183950098</v>
      </c>
      <c r="G868" s="35">
        <f t="shared" si="190"/>
        <v>0.70521871918632906</v>
      </c>
      <c r="H868" s="35">
        <f t="shared" si="191"/>
        <v>0.64943703332696701</v>
      </c>
      <c r="I868" s="35">
        <f t="shared" si="192"/>
        <v>0.59796527855844128</v>
      </c>
      <c r="J868" s="35">
        <f t="shared" si="193"/>
        <v>0.55148900120758348</v>
      </c>
      <c r="K868" s="35">
        <f t="shared" si="194"/>
        <v>0.50999824524384307</v>
      </c>
      <c r="L868" s="35">
        <f t="shared" si="195"/>
        <v>0.47314552583591291</v>
      </c>
      <c r="M868" s="35">
        <f t="shared" si="196"/>
        <v>0.44045231115359484</v>
      </c>
      <c r="N868" s="35">
        <f t="shared" si="197"/>
        <v>0.41141719544657424</v>
      </c>
    </row>
    <row r="869" spans="1:14">
      <c r="A869" s="34">
        <f t="shared" si="184"/>
        <v>1223.5769998503667</v>
      </c>
      <c r="B869" s="35">
        <f t="shared" si="185"/>
        <v>7684063.5590603035</v>
      </c>
      <c r="C869" s="36">
        <f t="shared" si="186"/>
        <v>0.90344008209843329</v>
      </c>
      <c r="D869" s="35">
        <f t="shared" si="187"/>
        <v>0.86903679746610585</v>
      </c>
      <c r="E869" s="35">
        <f t="shared" si="188"/>
        <v>0.81951149451957161</v>
      </c>
      <c r="F869" s="35">
        <f t="shared" si="189"/>
        <v>0.76253536215487827</v>
      </c>
      <c r="G869" s="35">
        <f t="shared" si="190"/>
        <v>0.70419343112427235</v>
      </c>
      <c r="H869" s="35">
        <f t="shared" si="191"/>
        <v>0.64829807433259523</v>
      </c>
      <c r="I869" s="35">
        <f t="shared" si="192"/>
        <v>0.59676434030273906</v>
      </c>
      <c r="J869" s="35">
        <f t="shared" si="193"/>
        <v>0.55026465464468499</v>
      </c>
      <c r="K869" s="35">
        <f t="shared" si="194"/>
        <v>0.50877705426562592</v>
      </c>
      <c r="L869" s="35">
        <f t="shared" si="195"/>
        <v>0.47194471790972115</v>
      </c>
      <c r="M869" s="35">
        <f t="shared" si="196"/>
        <v>0.43928241925032124</v>
      </c>
      <c r="N869" s="35">
        <f t="shared" si="197"/>
        <v>0.41028417054079908</v>
      </c>
    </row>
    <row r="870" spans="1:14">
      <c r="A870" s="34">
        <f t="shared" si="184"/>
        <v>1226.397636141664</v>
      </c>
      <c r="B870" s="35">
        <f t="shared" si="185"/>
        <v>7701777.1549696494</v>
      </c>
      <c r="C870" s="36">
        <f t="shared" si="186"/>
        <v>0.90327375307024804</v>
      </c>
      <c r="D870" s="35">
        <f t="shared" si="187"/>
        <v>0.86866600059489429</v>
      </c>
      <c r="E870" s="35">
        <f t="shared" si="188"/>
        <v>0.81888944813353803</v>
      </c>
      <c r="F870" s="35">
        <f t="shared" si="189"/>
        <v>0.76168366355188055</v>
      </c>
      <c r="G870" s="35">
        <f t="shared" si="190"/>
        <v>0.70316789599667939</v>
      </c>
      <c r="H870" s="35">
        <f t="shared" si="191"/>
        <v>0.64715974331895842</v>
      </c>
      <c r="I870" s="35">
        <f t="shared" si="192"/>
        <v>0.59556490161025233</v>
      </c>
      <c r="J870" s="35">
        <f t="shared" si="193"/>
        <v>0.54904256027681508</v>
      </c>
      <c r="K870" s="35">
        <f t="shared" si="194"/>
        <v>0.50755871080069859</v>
      </c>
      <c r="L870" s="35">
        <f t="shared" si="195"/>
        <v>0.47074719942340099</v>
      </c>
      <c r="M870" s="35">
        <f t="shared" si="196"/>
        <v>0.43811612690371221</v>
      </c>
      <c r="N870" s="35">
        <f t="shared" si="197"/>
        <v>0.4091549493416608</v>
      </c>
    </row>
    <row r="871" spans="1:14">
      <c r="A871" s="34">
        <f t="shared" si="184"/>
        <v>1229.2247746711439</v>
      </c>
      <c r="B871" s="35">
        <f t="shared" si="185"/>
        <v>7719531.5849347841</v>
      </c>
      <c r="C871" s="36">
        <f t="shared" si="186"/>
        <v>0.90310747296115168</v>
      </c>
      <c r="D871" s="35">
        <f t="shared" si="187"/>
        <v>0.86829453188835692</v>
      </c>
      <c r="E871" s="35">
        <f t="shared" si="188"/>
        <v>0.81826631152199059</v>
      </c>
      <c r="F871" s="35">
        <f t="shared" si="189"/>
        <v>0.76083105991970956</v>
      </c>
      <c r="G871" s="35">
        <f t="shared" si="190"/>
        <v>0.70214212143453758</v>
      </c>
      <c r="H871" s="35">
        <f t="shared" si="191"/>
        <v>0.64602204837695587</v>
      </c>
      <c r="I871" s="35">
        <f t="shared" si="192"/>
        <v>0.5943669681320557</v>
      </c>
      <c r="J871" s="35">
        <f t="shared" si="193"/>
        <v>0.54782271962421203</v>
      </c>
      <c r="K871" s="35">
        <f t="shared" si="194"/>
        <v>0.50634321165976393</v>
      </c>
      <c r="L871" s="35">
        <f t="shared" si="195"/>
        <v>0.46955296262637991</v>
      </c>
      <c r="M871" s="35">
        <f t="shared" si="196"/>
        <v>0.43695342232425344</v>
      </c>
      <c r="N871" s="35">
        <f t="shared" si="197"/>
        <v>0.40802951668031667</v>
      </c>
    </row>
    <row r="872" spans="1:14">
      <c r="A872" s="34">
        <f t="shared" si="184"/>
        <v>1232.0584304280135</v>
      </c>
      <c r="B872" s="35">
        <f t="shared" si="185"/>
        <v>7737326.9430879243</v>
      </c>
      <c r="C872" s="36">
        <f t="shared" si="186"/>
        <v>0.90294123834100992</v>
      </c>
      <c r="D872" s="35">
        <f t="shared" si="187"/>
        <v>0.86792238697371105</v>
      </c>
      <c r="E872" s="35">
        <f t="shared" si="188"/>
        <v>0.81764208335641375</v>
      </c>
      <c r="F872" s="35">
        <f t="shared" si="189"/>
        <v>0.75997755517754528</v>
      </c>
      <c r="G872" s="35">
        <f t="shared" si="190"/>
        <v>0.70111611506297788</v>
      </c>
      <c r="H872" s="35">
        <f t="shared" si="191"/>
        <v>0.64488499754837636</v>
      </c>
      <c r="I872" s="35">
        <f t="shared" si="192"/>
        <v>0.59317054544340808</v>
      </c>
      <c r="J872" s="35">
        <f t="shared" si="193"/>
        <v>0.54660513412886647</v>
      </c>
      <c r="K872" s="35">
        <f t="shared" si="194"/>
        <v>0.50513055359322234</v>
      </c>
      <c r="L872" s="35">
        <f t="shared" si="195"/>
        <v>0.46836199973837633</v>
      </c>
      <c r="M872" s="35">
        <f t="shared" si="196"/>
        <v>0.43579429372888218</v>
      </c>
      <c r="N872" s="35">
        <f t="shared" si="197"/>
        <v>0.40690785743111385</v>
      </c>
    </row>
    <row r="873" spans="1:14">
      <c r="A873" s="34">
        <f t="shared" si="184"/>
        <v>1234.8986184360333</v>
      </c>
      <c r="B873" s="35">
        <f t="shared" si="185"/>
        <v>7755163.3237782894</v>
      </c>
      <c r="C873" s="36">
        <f t="shared" si="186"/>
        <v>0.90277504578527024</v>
      </c>
      <c r="D873" s="35">
        <f t="shared" si="187"/>
        <v>0.86754956149068863</v>
      </c>
      <c r="E873" s="35">
        <f t="shared" si="188"/>
        <v>0.81701676234150167</v>
      </c>
      <c r="F873" s="35">
        <f t="shared" si="189"/>
        <v>0.75912315327439694</v>
      </c>
      <c r="G873" s="35">
        <f t="shared" si="190"/>
        <v>0.70008988450106002</v>
      </c>
      <c r="H873" s="35">
        <f t="shared" si="191"/>
        <v>0.64374859882596924</v>
      </c>
      <c r="I873" s="35">
        <f t="shared" si="192"/>
        <v>0.59197563904429518</v>
      </c>
      <c r="J873" s="35">
        <f t="shared" si="193"/>
        <v>0.54538980515546398</v>
      </c>
      <c r="K873" s="35">
        <f t="shared" si="194"/>
        <v>0.50392073329230047</v>
      </c>
      <c r="L873" s="35">
        <f t="shared" si="195"/>
        <v>0.46717430295048384</v>
      </c>
      <c r="M873" s="35">
        <f t="shared" si="196"/>
        <v>0.4346387293418506</v>
      </c>
      <c r="N873" s="35">
        <f t="shared" si="197"/>
        <v>0.40578995651211974</v>
      </c>
    </row>
    <row r="874" spans="1:14">
      <c r="A874" s="34">
        <f t="shared" si="184"/>
        <v>1237.7453537535978</v>
      </c>
      <c r="B874" s="35">
        <f t="shared" si="185"/>
        <v>7773040.8215725943</v>
      </c>
      <c r="C874" s="36">
        <f t="shared" si="186"/>
        <v>0.90260889187489102</v>
      </c>
      <c r="D874" s="35">
        <f t="shared" si="187"/>
        <v>0.86717605109157514</v>
      </c>
      <c r="E874" s="35">
        <f t="shared" si="188"/>
        <v>0.81639034721521642</v>
      </c>
      <c r="F874" s="35">
        <f t="shared" si="189"/>
        <v>0.75826785818895404</v>
      </c>
      <c r="G874" s="35">
        <f t="shared" si="190"/>
        <v>0.69906343736155929</v>
      </c>
      <c r="H874" s="35">
        <f t="shared" si="191"/>
        <v>0.64261286015352037</v>
      </c>
      <c r="I874" s="35">
        <f t="shared" si="192"/>
        <v>0.59078225435997422</v>
      </c>
      <c r="J874" s="35">
        <f t="shared" si="193"/>
        <v>0.54417673399232236</v>
      </c>
      <c r="K874" s="35">
        <f t="shared" si="194"/>
        <v>0.50271374739016828</v>
      </c>
      <c r="L874" s="35">
        <f t="shared" si="195"/>
        <v>0.46598986442624069</v>
      </c>
      <c r="M874" s="35">
        <f t="shared" si="196"/>
        <v>0.43348671739557171</v>
      </c>
      <c r="N874" s="35">
        <f t="shared" si="197"/>
        <v>0.4046757988856356</v>
      </c>
    </row>
    <row r="875" spans="1:14">
      <c r="A875" s="34">
        <f t="shared" si="184"/>
        <v>1240.598651473814</v>
      </c>
      <c r="B875" s="35">
        <f t="shared" si="185"/>
        <v>7790959.5312555516</v>
      </c>
      <c r="C875" s="36">
        <f t="shared" si="186"/>
        <v>0.90244277319627353</v>
      </c>
      <c r="D875" s="35">
        <f t="shared" si="187"/>
        <v>0.86680185144124799</v>
      </c>
      <c r="E875" s="35">
        <f t="shared" si="188"/>
        <v>0.81576283674884409</v>
      </c>
      <c r="F875" s="35">
        <f t="shared" si="189"/>
        <v>0.75741167392943509</v>
      </c>
      <c r="G875" s="35">
        <f t="shared" si="190"/>
        <v>0.6980367812507533</v>
      </c>
      <c r="H875" s="35">
        <f t="shared" si="191"/>
        <v>0.64147778942592759</v>
      </c>
      <c r="I875" s="35">
        <f t="shared" si="192"/>
        <v>0.58959039674151448</v>
      </c>
      <c r="J875" s="35">
        <f t="shared" si="193"/>
        <v>0.54296592185231785</v>
      </c>
      <c r="K875" s="35">
        <f t="shared" si="194"/>
        <v>0.50150959246303795</v>
      </c>
      <c r="L875" s="35">
        <f t="shared" si="195"/>
        <v>0.46480867630267758</v>
      </c>
      <c r="M875" s="35">
        <f t="shared" si="196"/>
        <v>0.43233824613144339</v>
      </c>
      <c r="N875" s="35">
        <f t="shared" si="197"/>
        <v>0.40356536955869127</v>
      </c>
    </row>
    <row r="876" spans="1:14">
      <c r="A876" s="34">
        <f t="shared" si="184"/>
        <v>1243.4585267245823</v>
      </c>
      <c r="B876" s="35">
        <f t="shared" si="185"/>
        <v>7808919.5478303768</v>
      </c>
      <c r="C876" s="36">
        <f t="shared" si="186"/>
        <v>0.90227668634119085</v>
      </c>
      <c r="D876" s="35">
        <f t="shared" si="187"/>
        <v>0.86642695821721449</v>
      </c>
      <c r="E876" s="35">
        <f t="shared" si="188"/>
        <v>0.81513422974705008</v>
      </c>
      <c r="F876" s="35">
        <f t="shared" si="189"/>
        <v>0.75655460453343304</v>
      </c>
      <c r="G876" s="35">
        <f t="shared" si="190"/>
        <v>0.69700992376820892</v>
      </c>
      <c r="H876" s="35">
        <f t="shared" si="191"/>
        <v>0.64034339448927635</v>
      </c>
      <c r="I876" s="35">
        <f t="shared" si="192"/>
        <v>0.58840007146633355</v>
      </c>
      <c r="J876" s="35">
        <f t="shared" si="193"/>
        <v>0.54175736987380341</v>
      </c>
      <c r="K876" s="35">
        <f t="shared" si="194"/>
        <v>0.5003082650312487</v>
      </c>
      <c r="L876" s="35">
        <f t="shared" si="195"/>
        <v>0.4636307306913483</v>
      </c>
      <c r="M876" s="35">
        <f t="shared" si="196"/>
        <v>0.43119330380065374</v>
      </c>
      <c r="N876" s="35">
        <f t="shared" si="197"/>
        <v>0.40245865358352134</v>
      </c>
    </row>
    <row r="877" spans="1:14">
      <c r="A877" s="34">
        <f t="shared" si="184"/>
        <v>1246.3249946686767</v>
      </c>
      <c r="B877" s="35">
        <f t="shared" si="185"/>
        <v>7826920.9665192897</v>
      </c>
      <c r="C877" s="36">
        <f t="shared" si="186"/>
        <v>0.90211062790672158</v>
      </c>
      <c r="D877" s="35">
        <f t="shared" si="187"/>
        <v>0.86605136710965436</v>
      </c>
      <c r="E877" s="35">
        <f t="shared" si="188"/>
        <v>0.81450452504793547</v>
      </c>
      <c r="F877" s="35">
        <f t="shared" si="189"/>
        <v>0.75569665406776254</v>
      </c>
      <c r="G877" s="35">
        <f t="shared" si="190"/>
        <v>0.69598287250657009</v>
      </c>
      <c r="H877" s="35">
        <f t="shared" si="191"/>
        <v>0.63920968314092019</v>
      </c>
      <c r="I877" s="35">
        <f t="shared" si="192"/>
        <v>0.58721128373873599</v>
      </c>
      <c r="J877" s="35">
        <f t="shared" si="193"/>
        <v>0.5405510791215189</v>
      </c>
      <c r="K877" s="35">
        <f t="shared" si="194"/>
        <v>0.49910976156033965</v>
      </c>
      <c r="L877" s="35">
        <f t="shared" si="195"/>
        <v>0.46245601967934169</v>
      </c>
      <c r="M877" s="35">
        <f t="shared" si="196"/>
        <v>0.43005187866496802</v>
      </c>
      <c r="N877" s="35">
        <f t="shared" si="197"/>
        <v>0.40135563605802588</v>
      </c>
    </row>
    <row r="878" spans="1:14">
      <c r="A878" s="34">
        <f t="shared" si="184"/>
        <v>1249.198070503825</v>
      </c>
      <c r="B878" s="35">
        <f t="shared" si="185"/>
        <v>7844963.8827640209</v>
      </c>
      <c r="C878" s="36">
        <f t="shared" si="186"/>
        <v>0.9019445944951795</v>
      </c>
      <c r="D878" s="35">
        <f t="shared" si="187"/>
        <v>0.86567507382145981</v>
      </c>
      <c r="E878" s="35">
        <f t="shared" si="188"/>
        <v>0.8138737215230899</v>
      </c>
      <c r="F878" s="35">
        <f t="shared" si="189"/>
        <v>0.75483782662830334</v>
      </c>
      <c r="G878" s="35">
        <f t="shared" si="190"/>
        <v>0.69495563505134672</v>
      </c>
      <c r="H878" s="35">
        <f t="shared" si="191"/>
        <v>0.6380766631295588</v>
      </c>
      <c r="I878" s="35">
        <f t="shared" si="192"/>
        <v>0.58602403869044473</v>
      </c>
      <c r="J878" s="35">
        <f t="shared" si="193"/>
        <v>0.53934705058749211</v>
      </c>
      <c r="K878" s="35">
        <f t="shared" si="194"/>
        <v>0.49791407846210511</v>
      </c>
      <c r="L878" s="35">
        <f t="shared" si="195"/>
        <v>0.46128453533027641</v>
      </c>
      <c r="M878" s="35">
        <f t="shared" si="196"/>
        <v>0.42891395899749635</v>
      </c>
      <c r="N878" s="35">
        <f t="shared" si="197"/>
        <v>0.40025630212621222</v>
      </c>
    </row>
    <row r="879" spans="1:14">
      <c r="A879" s="34">
        <f t="shared" si="184"/>
        <v>1252.0777694627891</v>
      </c>
      <c r="B879" s="35">
        <f t="shared" si="185"/>
        <v>7863048.3922263151</v>
      </c>
      <c r="C879" s="36">
        <f t="shared" si="186"/>
        <v>0.90177858271404931</v>
      </c>
      <c r="D879" s="35">
        <f t="shared" si="187"/>
        <v>0.86529807406827786</v>
      </c>
      <c r="E879" s="35">
        <f t="shared" si="188"/>
        <v>0.81324181807764706</v>
      </c>
      <c r="F879" s="35">
        <f t="shared" si="189"/>
        <v>0.75397812633984318</v>
      </c>
      <c r="G879" s="35">
        <f t="shared" si="190"/>
        <v>0.69392821898070467</v>
      </c>
      <c r="H879" s="35">
        <f t="shared" si="191"/>
        <v>0.63694434215532003</v>
      </c>
      <c r="I879" s="35">
        <f t="shared" si="192"/>
        <v>0.58483834138113411</v>
      </c>
      <c r="J879" s="35">
        <f t="shared" si="193"/>
        <v>0.53814528519193272</v>
      </c>
      <c r="K879" s="35">
        <f t="shared" si="194"/>
        <v>0.49672121209563841</v>
      </c>
      <c r="L879" s="35">
        <f t="shared" si="195"/>
        <v>0.46011626968527747</v>
      </c>
      <c r="M879" s="35">
        <f t="shared" si="196"/>
        <v>0.42777953308344357</v>
      </c>
      <c r="N879" s="35">
        <f t="shared" si="197"/>
        <v>0.39916063697862242</v>
      </c>
    </row>
    <row r="880" spans="1:14">
      <c r="A880" s="34">
        <f t="shared" si="184"/>
        <v>1254.9641068134463</v>
      </c>
      <c r="B880" s="35">
        <f t="shared" si="185"/>
        <v>7881174.5907884426</v>
      </c>
      <c r="C880" s="36">
        <f t="shared" si="186"/>
        <v>0.90161258917591536</v>
      </c>
      <c r="D880" s="35">
        <f t="shared" si="187"/>
        <v>0.86492036357855284</v>
      </c>
      <c r="E880" s="35">
        <f t="shared" si="188"/>
        <v>0.81260881365033488</v>
      </c>
      <c r="F880" s="35">
        <f t="shared" si="189"/>
        <v>0.75311755735591823</v>
      </c>
      <c r="G880" s="35">
        <f t="shared" si="190"/>
        <v>0.69290063186525352</v>
      </c>
      <c r="H880" s="35">
        <f t="shared" si="191"/>
        <v>0.63581272786983989</v>
      </c>
      <c r="I880" s="35">
        <f t="shared" si="192"/>
        <v>0.58365419679895725</v>
      </c>
      <c r="J880" s="35">
        <f t="shared" si="193"/>
        <v>0.53694578378411484</v>
      </c>
      <c r="K880" s="35">
        <f t="shared" si="194"/>
        <v>0.49553115876835863</v>
      </c>
      <c r="L880" s="35">
        <f t="shared" si="195"/>
        <v>0.45895121476393513</v>
      </c>
      <c r="M880" s="35">
        <f t="shared" si="196"/>
        <v>0.42664858922083987</v>
      </c>
      <c r="N880" s="35">
        <f t="shared" si="197"/>
        <v>0.39806862585274116</v>
      </c>
    </row>
    <row r="881" spans="1:14">
      <c r="A881" s="34">
        <f t="shared" si="184"/>
        <v>1257.85709785887</v>
      </c>
      <c r="B881" s="35">
        <f t="shared" si="185"/>
        <v>7899342.5745537039</v>
      </c>
      <c r="C881" s="36">
        <f t="shared" si="186"/>
        <v>0.90144661049839825</v>
      </c>
      <c r="D881" s="35">
        <f t="shared" si="187"/>
        <v>0.86454193809357016</v>
      </c>
      <c r="E881" s="35">
        <f t="shared" si="188"/>
        <v>0.81197470721353016</v>
      </c>
      <c r="F881" s="35">
        <f t="shared" si="189"/>
        <v>0.75225612385865326</v>
      </c>
      <c r="G881" s="35">
        <f t="shared" si="190"/>
        <v>0.69187288126783897</v>
      </c>
      <c r="H881" s="35">
        <f t="shared" si="191"/>
        <v>0.63468182787634875</v>
      </c>
      <c r="I881" s="35">
        <f t="shared" si="192"/>
        <v>0.58247160986107382</v>
      </c>
      <c r="J881" s="35">
        <f t="shared" si="193"/>
        <v>0.53574854714325526</v>
      </c>
      <c r="K881" s="35">
        <f t="shared" si="194"/>
        <v>0.49434391473702677</v>
      </c>
      <c r="L881" s="35">
        <f t="shared" si="195"/>
        <v>0.45778936256524766</v>
      </c>
      <c r="M881" s="35">
        <f t="shared" si="196"/>
        <v>0.42552111572125584</v>
      </c>
      <c r="N881" s="35">
        <f t="shared" si="197"/>
        <v>0.39698025403339182</v>
      </c>
    </row>
    <row r="882" spans="1:14">
      <c r="A882" s="34">
        <f t="shared" si="184"/>
        <v>1260.7567579374106</v>
      </c>
      <c r="B882" s="35">
        <f t="shared" si="185"/>
        <v>7917552.4398469385</v>
      </c>
      <c r="C882" s="36">
        <f t="shared" si="186"/>
        <v>0.90128064330408764</v>
      </c>
      <c r="D882" s="35">
        <f t="shared" si="187"/>
        <v>0.86416279336750179</v>
      </c>
      <c r="E882" s="35">
        <f t="shared" si="188"/>
        <v>0.81133949777330794</v>
      </c>
      <c r="F882" s="35">
        <f t="shared" si="189"/>
        <v>0.75139383005859983</v>
      </c>
      <c r="G882" s="35">
        <f t="shared" si="190"/>
        <v>0.6908449747433334</v>
      </c>
      <c r="H882" s="35">
        <f t="shared" si="191"/>
        <v>0.63355164972975375</v>
      </c>
      <c r="I882" s="35">
        <f t="shared" si="192"/>
        <v>0.58129058541417422</v>
      </c>
      <c r="J882" s="35">
        <f t="shared" si="193"/>
        <v>0.53455357597937991</v>
      </c>
      <c r="K882" s="35">
        <f t="shared" si="194"/>
        <v>0.49315947620874617</v>
      </c>
      <c r="L882" s="35">
        <f t="shared" si="195"/>
        <v>0.45663070506854647</v>
      </c>
      <c r="M882" s="35">
        <f t="shared" si="196"/>
        <v>0.42439710091049843</v>
      </c>
      <c r="N882" s="35">
        <f t="shared" si="197"/>
        <v>0.39589550685311409</v>
      </c>
    </row>
    <row r="883" spans="1:14">
      <c r="A883" s="34">
        <f t="shared" si="184"/>
        <v>1263.6631024227772</v>
      </c>
      <c r="B883" s="35">
        <f t="shared" si="185"/>
        <v>7935804.2832150413</v>
      </c>
      <c r="C883" s="36">
        <f t="shared" si="186"/>
        <v>0.90111468422047514</v>
      </c>
      <c r="D883" s="35">
        <f t="shared" si="187"/>
        <v>0.8637829251674487</v>
      </c>
      <c r="E883" s="35">
        <f t="shared" si="188"/>
        <v>0.81070318436949207</v>
      </c>
      <c r="F883" s="35">
        <f t="shared" si="189"/>
        <v>0.75053068019457214</v>
      </c>
      <c r="G883" s="35">
        <f t="shared" si="190"/>
        <v>0.6898169198384273</v>
      </c>
      <c r="H883" s="35">
        <f t="shared" si="191"/>
        <v>0.6324222009367243</v>
      </c>
      <c r="I883" s="35">
        <f t="shared" si="192"/>
        <v>0.58011112823500066</v>
      </c>
      <c r="J883" s="35">
        <f t="shared" si="193"/>
        <v>0.53336087093418361</v>
      </c>
      <c r="K883" s="35">
        <f t="shared" si="194"/>
        <v>0.49197783934194966</v>
      </c>
      <c r="L883" s="35">
        <f t="shared" si="195"/>
        <v>0.4554752342344045</v>
      </c>
      <c r="M883" s="35">
        <f t="shared" si="196"/>
        <v>0.42327653312929037</v>
      </c>
      <c r="N883" s="35">
        <f t="shared" si="197"/>
        <v>0.39481436969252703</v>
      </c>
    </row>
    <row r="884" spans="1:14">
      <c r="A884" s="34">
        <f t="shared" si="184"/>
        <v>1266.5761467241189</v>
      </c>
      <c r="B884" s="35">
        <f t="shared" si="185"/>
        <v>7954098.2014274662</v>
      </c>
      <c r="C884" s="36">
        <f t="shared" si="186"/>
        <v>0.90094872987989139</v>
      </c>
      <c r="D884" s="35">
        <f t="shared" si="187"/>
        <v>0.86340232927349025</v>
      </c>
      <c r="E884" s="35">
        <f t="shared" si="188"/>
        <v>0.81006576607570546</v>
      </c>
      <c r="F884" s="35">
        <f t="shared" si="189"/>
        <v>0.74966667853348345</v>
      </c>
      <c r="G884" s="35">
        <f t="shared" si="190"/>
        <v>0.68878872409142244</v>
      </c>
      <c r="H884" s="35">
        <f t="shared" si="191"/>
        <v>0.63129348895578119</v>
      </c>
      <c r="I884" s="35">
        <f t="shared" si="192"/>
        <v>0.57893324303086702</v>
      </c>
      <c r="J884" s="35">
        <f t="shared" si="193"/>
        <v>0.53217043258188212</v>
      </c>
      <c r="K884" s="35">
        <f t="shared" si="194"/>
        <v>0.49079900024737338</v>
      </c>
      <c r="L884" s="35">
        <f t="shared" si="195"/>
        <v>0.45432294200552897</v>
      </c>
      <c r="M884" s="35">
        <f t="shared" si="196"/>
        <v>0.42215940073393338</v>
      </c>
      <c r="N884" s="35">
        <f t="shared" si="197"/>
        <v>0.39373682798067822</v>
      </c>
    </row>
    <row r="885" spans="1:14">
      <c r="A885" s="34">
        <f t="shared" si="184"/>
        <v>1269.4959062861067</v>
      </c>
      <c r="B885" s="35">
        <f t="shared" si="185"/>
        <v>7972434.2914767498</v>
      </c>
      <c r="C885" s="36">
        <f t="shared" si="186"/>
        <v>0.90078277691944031</v>
      </c>
      <c r="D885" s="35">
        <f t="shared" si="187"/>
        <v>0.86302100147872907</v>
      </c>
      <c r="E885" s="35">
        <f t="shared" si="188"/>
        <v>0.80942724199941773</v>
      </c>
      <c r="F885" s="35">
        <f t="shared" si="189"/>
        <v>0.74880182937017936</v>
      </c>
      <c r="G885" s="35">
        <f t="shared" si="190"/>
        <v>0.68776039503202524</v>
      </c>
      <c r="H885" s="35">
        <f t="shared" si="191"/>
        <v>0.63016552119738223</v>
      </c>
      <c r="I885" s="35">
        <f t="shared" si="192"/>
        <v>0.57775693444017651</v>
      </c>
      <c r="J885" s="35">
        <f t="shared" si="193"/>
        <v>0.53098226143005478</v>
      </c>
      <c r="K885" s="35">
        <f t="shared" si="194"/>
        <v>0.48962295498901803</v>
      </c>
      <c r="L885" s="35">
        <f t="shared" si="195"/>
        <v>0.45317382030763725</v>
      </c>
      <c r="M885" s="35">
        <f t="shared" si="196"/>
        <v>0.4210456920969543</v>
      </c>
      <c r="N885" s="35">
        <f t="shared" si="197"/>
        <v>0.39266286719537769</v>
      </c>
    </row>
    <row r="886" spans="1:14">
      <c r="A886" s="34">
        <f t="shared" si="184"/>
        <v>1272.4223965890151</v>
      </c>
      <c r="B886" s="35">
        <f t="shared" si="185"/>
        <v>7990812.6505790148</v>
      </c>
      <c r="C886" s="36">
        <f t="shared" si="186"/>
        <v>0.90061682198093362</v>
      </c>
      <c r="D886" s="35">
        <f t="shared" si="187"/>
        <v>0.86263893758933907</v>
      </c>
      <c r="E886" s="35">
        <f t="shared" si="188"/>
        <v>0.80878761128199383</v>
      </c>
      <c r="F886" s="35">
        <f t="shared" si="189"/>
        <v>0.74793613702726991</v>
      </c>
      <c r="G886" s="35">
        <f t="shared" si="190"/>
        <v>0.68673194018114037</v>
      </c>
      <c r="H886" s="35">
        <f t="shared" si="191"/>
        <v>0.62903830502401292</v>
      </c>
      <c r="I886" s="35">
        <f t="shared" si="192"/>
        <v>0.57658220703293495</v>
      </c>
      <c r="J886" s="35">
        <f t="shared" si="193"/>
        <v>0.52979635792047997</v>
      </c>
      <c r="K886" s="35">
        <f t="shared" si="194"/>
        <v>0.48844969958509538</v>
      </c>
      <c r="L886" s="35">
        <f t="shared" si="195"/>
        <v>0.45202786105031689</v>
      </c>
      <c r="M886" s="35">
        <f t="shared" si="196"/>
        <v>0.41993539560773541</v>
      </c>
      <c r="N886" s="35">
        <f t="shared" si="197"/>
        <v>0.39159247286351717</v>
      </c>
    </row>
    <row r="887" spans="1:14">
      <c r="A887" s="34">
        <f t="shared" si="184"/>
        <v>1275.3556331488044</v>
      </c>
      <c r="B887" s="35">
        <f t="shared" si="185"/>
        <v>8009233.3761744918</v>
      </c>
      <c r="C887" s="36">
        <f t="shared" si="186"/>
        <v>0.90045086171082889</v>
      </c>
      <c r="D887" s="35">
        <f t="shared" si="187"/>
        <v>0.86225613342461416</v>
      </c>
      <c r="E887" s="35">
        <f t="shared" si="188"/>
        <v>0.80814687309874056</v>
      </c>
      <c r="F887" s="35">
        <f t="shared" si="189"/>
        <v>0.74706960585496107</v>
      </c>
      <c r="G887" s="35">
        <f t="shared" si="190"/>
        <v>0.6857033670506657</v>
      </c>
      <c r="H887" s="35">
        <f t="shared" si="191"/>
        <v>0.62791184775027631</v>
      </c>
      <c r="I887" s="35">
        <f t="shared" si="192"/>
        <v>0.57540906531126479</v>
      </c>
      <c r="J887" s="35">
        <f t="shared" si="193"/>
        <v>0.52861272242996205</v>
      </c>
      <c r="K887" s="35">
        <f t="shared" si="194"/>
        <v>0.487279230008964</v>
      </c>
      <c r="L887" s="35">
        <f t="shared" si="195"/>
        <v>0.45088505612787128</v>
      </c>
      <c r="M887" s="35">
        <f t="shared" si="196"/>
        <v>0.41882849967312935</v>
      </c>
      <c r="N887" s="35">
        <f t="shared" si="197"/>
        <v>0.39052563056137696</v>
      </c>
    </row>
    <row r="888" spans="1:14">
      <c r="A888" s="34">
        <f t="shared" si="184"/>
        <v>1278.2956315172028</v>
      </c>
      <c r="B888" s="35">
        <f t="shared" si="185"/>
        <v>8027696.5659280336</v>
      </c>
      <c r="C888" s="36">
        <f t="shared" si="186"/>
        <v>0.90028489276016421</v>
      </c>
      <c r="D888" s="35">
        <f t="shared" si="187"/>
        <v>0.86187258481701678</v>
      </c>
      <c r="E888" s="35">
        <f t="shared" si="188"/>
        <v>0.80750502665895141</v>
      </c>
      <c r="F888" s="35">
        <f t="shared" si="189"/>
        <v>0.74620224023088377</v>
      </c>
      <c r="G888" s="35">
        <f t="shared" si="190"/>
        <v>0.68467468314328805</v>
      </c>
      <c r="H888" s="35">
        <f t="shared" si="191"/>
        <v>0.62678615664298487</v>
      </c>
      <c r="I888" s="35">
        <f t="shared" si="192"/>
        <v>0.57423751370991361</v>
      </c>
      <c r="J888" s="35">
        <f t="shared" si="193"/>
        <v>0.52743135527115026</v>
      </c>
      <c r="K888" s="35">
        <f t="shared" si="194"/>
        <v>0.48611154219004954</v>
      </c>
      <c r="L888" s="35">
        <f t="shared" si="195"/>
        <v>0.44974539742014713</v>
      </c>
      <c r="M888" s="35">
        <f t="shared" si="196"/>
        <v>0.41772499271805746</v>
      </c>
      <c r="N888" s="35">
        <f t="shared" si="197"/>
        <v>0.38946232591491764</v>
      </c>
    </row>
    <row r="889" spans="1:14">
      <c r="A889" s="34">
        <f t="shared" si="184"/>
        <v>1281.2424072817889</v>
      </c>
      <c r="B889" s="35">
        <f t="shared" si="185"/>
        <v>8046202.3177296342</v>
      </c>
      <c r="C889" s="36">
        <f t="shared" si="186"/>
        <v>0.90011891178449732</v>
      </c>
      <c r="D889" s="35">
        <f t="shared" si="187"/>
        <v>0.86148828761222918</v>
      </c>
      <c r="E889" s="35">
        <f t="shared" si="188"/>
        <v>0.80686207120595477</v>
      </c>
      <c r="F889" s="35">
        <f t="shared" si="189"/>
        <v>0.74533404455992347</v>
      </c>
      <c r="G889" s="35">
        <f t="shared" si="190"/>
        <v>0.68364589595227998</v>
      </c>
      <c r="H889" s="35">
        <f t="shared" si="191"/>
        <v>0.62566123892125314</v>
      </c>
      <c r="I889" s="35">
        <f t="shared" si="192"/>
        <v>0.57306755659676223</v>
      </c>
      <c r="J889" s="35">
        <f t="shared" si="193"/>
        <v>0.52625225669335074</v>
      </c>
      <c r="K889" s="35">
        <f t="shared" si="194"/>
        <v>0.48494663201475557</v>
      </c>
      <c r="L889" s="35">
        <f t="shared" si="195"/>
        <v>0.44860887679335054</v>
      </c>
      <c r="M889" s="35">
        <f t="shared" si="196"/>
        <v>0.41662486318609437</v>
      </c>
      <c r="N889" s="35">
        <f t="shared" si="197"/>
        <v>0.38840254460005963</v>
      </c>
    </row>
    <row r="890" spans="1:14">
      <c r="A890" s="34">
        <f t="shared" si="184"/>
        <v>1284.1959760660748</v>
      </c>
      <c r="B890" s="35">
        <f t="shared" si="185"/>
        <v>8064750.7296949495</v>
      </c>
      <c r="C890" s="36">
        <f t="shared" si="186"/>
        <v>0.89995291544384093</v>
      </c>
      <c r="D890" s="35">
        <f t="shared" si="187"/>
        <v>0.86110323766920294</v>
      </c>
      <c r="E890" s="35">
        <f t="shared" si="188"/>
        <v>0.80621800601715443</v>
      </c>
      <c r="F890" s="35">
        <f t="shared" si="189"/>
        <v>0.7444650232740454</v>
      </c>
      <c r="G890" s="35">
        <f t="shared" si="190"/>
        <v>0.68261701296129618</v>
      </c>
      <c r="H890" s="35">
        <f t="shared" si="191"/>
        <v>0.62453710175659083</v>
      </c>
      <c r="I890" s="35">
        <f t="shared" si="192"/>
        <v>0.57189919827332869</v>
      </c>
      <c r="J890" s="35">
        <f t="shared" si="193"/>
        <v>0.52507542688332864</v>
      </c>
      <c r="K890" s="35">
        <f t="shared" si="194"/>
        <v>0.48378449532735801</v>
      </c>
      <c r="L890" s="35">
        <f t="shared" si="195"/>
        <v>0.44747548610084398</v>
      </c>
      <c r="M890" s="35">
        <f t="shared" si="196"/>
        <v>0.41552809954003583</v>
      </c>
      <c r="N890" s="35">
        <f t="shared" si="197"/>
        <v>0.38734627234294922</v>
      </c>
    </row>
    <row r="891" spans="1:14">
      <c r="A891" s="34">
        <f t="shared" si="184"/>
        <v>1287.1563535295877</v>
      </c>
      <c r="B891" s="35">
        <f t="shared" si="185"/>
        <v>8083341.9001658112</v>
      </c>
      <c r="C891" s="36">
        <f t="shared" si="186"/>
        <v>0.89978690040260068</v>
      </c>
      <c r="D891" s="35">
        <f t="shared" si="187"/>
        <v>0.86071743086021002</v>
      </c>
      <c r="E891" s="35">
        <f t="shared" si="188"/>
        <v>0.80557283040407435</v>
      </c>
      <c r="F891" s="35">
        <f t="shared" si="189"/>
        <v>0.74359518083211984</v>
      </c>
      <c r="G891" s="35">
        <f t="shared" si="190"/>
        <v>0.68158804164417175</v>
      </c>
      <c r="H891" s="35">
        <f t="shared" si="191"/>
        <v>0.62341375227299844</v>
      </c>
      <c r="I891" s="35">
        <f t="shared" si="192"/>
        <v>0.57073244297527215</v>
      </c>
      <c r="J891" s="35">
        <f t="shared" si="193"/>
        <v>0.52390086596610452</v>
      </c>
      <c r="K891" s="35">
        <f t="shared" si="194"/>
        <v>0.48262512793089019</v>
      </c>
      <c r="L891" s="35">
        <f t="shared" si="195"/>
        <v>0.44634521718393178</v>
      </c>
      <c r="M891" s="35">
        <f t="shared" si="196"/>
        <v>0.41443469026245328</v>
      </c>
      <c r="N891" s="35">
        <f t="shared" si="197"/>
        <v>0.38629349492021181</v>
      </c>
    </row>
    <row r="892" spans="1:14">
      <c r="A892" s="34">
        <f t="shared" ref="A892:A955" si="198">A891*10^0.001</f>
        <v>1290.1235553679546</v>
      </c>
      <c r="B892" s="35">
        <f t="shared" si="185"/>
        <v>8101975.9277107548</v>
      </c>
      <c r="C892" s="36">
        <f t="shared" si="186"/>
        <v>0.89962086332951663</v>
      </c>
      <c r="D892" s="35">
        <f t="shared" si="187"/>
        <v>0.86033086307089834</v>
      </c>
      <c r="E892" s="35">
        <f t="shared" si="188"/>
        <v>0.80492654371240324</v>
      </c>
      <c r="F892" s="35">
        <f t="shared" si="189"/>
        <v>0.74272452171974945</v>
      </c>
      <c r="G892" s="35">
        <f t="shared" si="190"/>
        <v>0.68055898946472193</v>
      </c>
      <c r="H892" s="35">
        <f t="shared" si="191"/>
        <v>0.62229119754706397</v>
      </c>
      <c r="I892" s="35">
        <f t="shared" si="192"/>
        <v>0.56956729487289215</v>
      </c>
      <c r="J892" s="35">
        <f t="shared" si="193"/>
        <v>0.52272857400574202</v>
      </c>
      <c r="K892" s="35">
        <f t="shared" si="194"/>
        <v>0.48146852558801551</v>
      </c>
      <c r="L892" s="35">
        <f t="shared" si="195"/>
        <v>0.44521806187263002</v>
      </c>
      <c r="M892" s="35">
        <f t="shared" si="196"/>
        <v>0.41334462385623444</v>
      </c>
      <c r="N892" s="35">
        <f t="shared" si="197"/>
        <v>0.38524419815919397</v>
      </c>
    </row>
    <row r="893" spans="1:14">
      <c r="A893" s="34">
        <f t="shared" si="198"/>
        <v>1293.0975973129841</v>
      </c>
      <c r="B893" s="35">
        <f t="shared" si="185"/>
        <v>8120652.9111255407</v>
      </c>
      <c r="C893" s="36">
        <f t="shared" si="186"/>
        <v>0.89945480089759788</v>
      </c>
      <c r="D893" s="35">
        <f t="shared" si="187"/>
        <v>0.85994353020034009</v>
      </c>
      <c r="E893" s="35">
        <f t="shared" si="188"/>
        <v>0.80427914532203126</v>
      </c>
      <c r="F893" s="35">
        <f t="shared" si="189"/>
        <v>0.74185305044908734</v>
      </c>
      <c r="G893" s="35">
        <f t="shared" si="190"/>
        <v>0.67952986387654002</v>
      </c>
      <c r="H893" s="35">
        <f t="shared" si="191"/>
        <v>0.6211694446080579</v>
      </c>
      <c r="I893" s="35">
        <f t="shared" si="192"/>
        <v>0.56840375807162591</v>
      </c>
      <c r="J893" s="35">
        <f t="shared" si="193"/>
        <v>0.52155855100612669</v>
      </c>
      <c r="K893" s="35">
        <f t="shared" si="194"/>
        <v>0.48031468402188532</v>
      </c>
      <c r="L893" s="35">
        <f t="shared" si="195"/>
        <v>0.44409401198642073</v>
      </c>
      <c r="M893" s="35">
        <f t="shared" si="196"/>
        <v>0.41225788884510728</v>
      </c>
      <c r="N893" s="35">
        <f t="shared" si="197"/>
        <v>0.38419836793819168</v>
      </c>
    </row>
    <row r="894" spans="1:14">
      <c r="A894" s="34">
        <f t="shared" si="198"/>
        <v>1296.0784951327505</v>
      </c>
      <c r="B894" s="35">
        <f t="shared" si="185"/>
        <v>8139372.9494336732</v>
      </c>
      <c r="C894" s="36">
        <f t="shared" si="186"/>
        <v>0.89928870978406361</v>
      </c>
      <c r="D894" s="35">
        <f t="shared" si="187"/>
        <v>0.8595554281610891</v>
      </c>
      <c r="E894" s="35">
        <f t="shared" si="188"/>
        <v>0.80363063464709417</v>
      </c>
      <c r="F894" s="35">
        <f t="shared" si="189"/>
        <v>0.74098077155866249</v>
      </c>
      <c r="G894" s="35">
        <f t="shared" si="190"/>
        <v>0.67850067232279943</v>
      </c>
      <c r="H894" s="35">
        <f t="shared" si="191"/>
        <v>0.62004850043803317</v>
      </c>
      <c r="I894" s="35">
        <f t="shared" si="192"/>
        <v>0.56724183661254413</v>
      </c>
      <c r="J894" s="35">
        <f t="shared" si="193"/>
        <v>0.52039079691173973</v>
      </c>
      <c r="K894" s="35">
        <f t="shared" si="194"/>
        <v>0.47916359891698784</v>
      </c>
      <c r="L894" s="35">
        <f t="shared" si="195"/>
        <v>0.4429730593349947</v>
      </c>
      <c r="M894" s="35">
        <f t="shared" si="196"/>
        <v>0.41117447377415278</v>
      </c>
      <c r="N894" s="35">
        <f t="shared" si="197"/>
        <v>0.38315599018666785</v>
      </c>
    </row>
    <row r="895" spans="1:14">
      <c r="A895" s="34">
        <f t="shared" si="198"/>
        <v>1299.0662646316773</v>
      </c>
      <c r="B895" s="35">
        <f t="shared" si="185"/>
        <v>8158136.1418869337</v>
      </c>
      <c r="C895" s="36">
        <f t="shared" si="186"/>
        <v>0.899122586670284</v>
      </c>
      <c r="D895" s="35">
        <f t="shared" si="187"/>
        <v>0.85916655287923449</v>
      </c>
      <c r="E895" s="35">
        <f t="shared" si="188"/>
        <v>0.80298101113601195</v>
      </c>
      <c r="F895" s="35">
        <f t="shared" si="189"/>
        <v>0.74010768961319784</v>
      </c>
      <c r="G895" s="35">
        <f t="shared" si="190"/>
        <v>0.67747142223605528</v>
      </c>
      <c r="H895" s="35">
        <f t="shared" si="191"/>
        <v>0.6189283719719233</v>
      </c>
      <c r="I895" s="35">
        <f t="shared" si="192"/>
        <v>0.56608153447284348</v>
      </c>
      <c r="J895" s="35">
        <f t="shared" si="193"/>
        <v>0.51922531160842211</v>
      </c>
      <c r="K895" s="35">
        <f t="shared" si="194"/>
        <v>0.47801526591998378</v>
      </c>
      <c r="L895" s="35">
        <f t="shared" si="195"/>
        <v>0.44185519571897813</v>
      </c>
      <c r="M895" s="35">
        <f t="shared" si="196"/>
        <v>0.41009436721030307</v>
      </c>
      <c r="N895" s="35">
        <f t="shared" si="197"/>
        <v>0.38211705088545816</v>
      </c>
    </row>
    <row r="896" spans="1:14">
      <c r="A896" s="34">
        <f t="shared" si="198"/>
        <v>1302.0609216506211</v>
      </c>
      <c r="B896" s="35">
        <f t="shared" si="185"/>
        <v>8176942.587965901</v>
      </c>
      <c r="C896" s="36">
        <f t="shared" si="186"/>
        <v>0.89895642824171806</v>
      </c>
      <c r="D896" s="35">
        <f t="shared" si="187"/>
        <v>0.85877690029445564</v>
      </c>
      <c r="E896" s="35">
        <f t="shared" si="188"/>
        <v>0.80233027427152648</v>
      </c>
      <c r="F896" s="35">
        <f t="shared" si="189"/>
        <v>0.73923380920343029</v>
      </c>
      <c r="G896" s="35">
        <f t="shared" si="190"/>
        <v>0.67644212103804491</v>
      </c>
      <c r="H896" s="35">
        <f t="shared" si="191"/>
        <v>0.61780906609764374</v>
      </c>
      <c r="I896" s="35">
        <f t="shared" si="192"/>
        <v>0.56492285556633626</v>
      </c>
      <c r="J896" s="35">
        <f t="shared" si="193"/>
        <v>0.51806209492413113</v>
      </c>
      <c r="K896" s="35">
        <f t="shared" si="194"/>
        <v>0.47686968064052998</v>
      </c>
      <c r="L896" s="35">
        <f t="shared" si="195"/>
        <v>0.44074041293064647</v>
      </c>
      <c r="M896" s="35">
        <f t="shared" si="196"/>
        <v>0.40901755774282567</v>
      </c>
      <c r="N896" s="35">
        <f t="shared" si="197"/>
        <v>0.38108153606696538</v>
      </c>
    </row>
    <row r="897" spans="1:14">
      <c r="A897" s="34">
        <f t="shared" si="198"/>
        <v>1305.0624820669552</v>
      </c>
      <c r="B897" s="35">
        <f t="shared" si="185"/>
        <v>8195792.3873804789</v>
      </c>
      <c r="C897" s="36">
        <f t="shared" si="186"/>
        <v>0.89879023118785595</v>
      </c>
      <c r="D897" s="35">
        <f t="shared" si="187"/>
        <v>0.85838646636007843</v>
      </c>
      <c r="E897" s="35">
        <f t="shared" si="188"/>
        <v>0.8016784235707396</v>
      </c>
      <c r="F897" s="35">
        <f t="shared" si="189"/>
        <v>0.73835913494592764</v>
      </c>
      <c r="G897" s="35">
        <f t="shared" si="190"/>
        <v>0.6754127761394938</v>
      </c>
      <c r="H897" s="35">
        <f t="shared" si="191"/>
        <v>0.61669058965619261</v>
      </c>
      <c r="I897" s="35">
        <f t="shared" si="192"/>
        <v>0.56376580374393903</v>
      </c>
      <c r="J897" s="35">
        <f t="shared" si="193"/>
        <v>0.51690114662969111</v>
      </c>
      <c r="K897" s="35">
        <f t="shared" si="194"/>
        <v>0.47572683865209331</v>
      </c>
      <c r="L897" s="35">
        <f t="shared" si="195"/>
        <v>0.4396287027546254</v>
      </c>
      <c r="M897" s="35">
        <f t="shared" si="196"/>
        <v>0.40794403398379592</v>
      </c>
      <c r="N897" s="35">
        <f t="shared" si="197"/>
        <v>0.38004943181534317</v>
      </c>
    </row>
    <row r="898" spans="1:14">
      <c r="A898" s="34">
        <f t="shared" si="198"/>
        <v>1308.0709617946541</v>
      </c>
      <c r="B898" s="35">
        <f t="shared" si="185"/>
        <v>8214685.6400704272</v>
      </c>
      <c r="C898" s="36">
        <f t="shared" si="186"/>
        <v>0.89862399220215805</v>
      </c>
      <c r="D898" s="35">
        <f t="shared" si="187"/>
        <v>0.85799524704313213</v>
      </c>
      <c r="E898" s="35">
        <f t="shared" si="188"/>
        <v>0.80102545858514906</v>
      </c>
      <c r="F898" s="35">
        <f t="shared" si="189"/>
        <v>0.73748367148290461</v>
      </c>
      <c r="G898" s="35">
        <f t="shared" si="190"/>
        <v>0.67438339493991706</v>
      </c>
      <c r="H898" s="35">
        <f t="shared" si="191"/>
        <v>0.61557294944175223</v>
      </c>
      <c r="I898" s="35">
        <f t="shared" si="192"/>
        <v>0.56261038279415698</v>
      </c>
      <c r="J898" s="35">
        <f t="shared" si="193"/>
        <v>0.5157424664395347</v>
      </c>
      <c r="K898" s="35">
        <f t="shared" si="194"/>
        <v>0.47458673549275016</v>
      </c>
      <c r="L898" s="35">
        <f t="shared" si="195"/>
        <v>0.43852005696857721</v>
      </c>
      <c r="M898" s="35">
        <f t="shared" si="196"/>
        <v>0.40687378456855494</v>
      </c>
      <c r="N898" s="35">
        <f t="shared" si="197"/>
        <v>0.37902072426666811</v>
      </c>
    </row>
    <row r="899" spans="1:14">
      <c r="A899" s="34">
        <f t="shared" si="198"/>
        <v>1311.086376784378</v>
      </c>
      <c r="B899" s="35">
        <f t="shared" ref="B899:B962" si="199">2000*3.14*A899</f>
        <v>8233622.4462058935</v>
      </c>
      <c r="C899" s="36">
        <f t="shared" ref="C899:C962" si="200">(B899/wo)^2*SQRT(Ma*(Ma-1))/SQRT((1-B899^2/wp^2)^2+(B899/wo)^2*(1-B899^2/wo^2)^2*(IF(answer,Ma,Ma-1)*0.1)^2)/IF(answer,1,MC)</f>
        <v>0.89845770798199853</v>
      </c>
      <c r="D899" s="35">
        <f t="shared" ref="D899:D962" si="201">(B899/wo)^2*SQRT(Ma*(Ma-1))/SQRT((1-B899^2/wp^2)^2+(B899/wo)^2*(1-B899^2/wo^2)^2*(IF(answer,Ma,Ma-1)*0.2)^2)/IF(answer,1,MC)</f>
        <v>0.85760323832440666</v>
      </c>
      <c r="E899" s="35">
        <f t="shared" ref="E899:E962" si="202">(B899/wo)^2*SQRT(Ma*(Ma-1))/SQRT((1-B899^2/wp^2)^2+(B899/wo)^2*(1-B899^2/wo^2)^2*(IF(answer,Ma,Ma-1)*0.3)^2)/IF(answer,1,MC)</f>
        <v>0.80037137890068466</v>
      </c>
      <c r="F899" s="35">
        <f t="shared" ref="F899:F962" si="203">(B899/wo)^2*SQRT(Ma*(Ma-1))/SQRT((1-B899^2/wp^2)^2+(B899/wo)^2*(1-B899^2/wo^2)^2*(IF(answer,Ma,Ma-1)*0.4)^2)/IF(answer,1,MC)</f>
        <v>0.736607423482039</v>
      </c>
      <c r="G899" s="35">
        <f t="shared" ref="G899:G962" si="204">(B899/wo)^2*SQRT(Ma*(Ma-1))/SQRT((1-B899^2/wp^2)^2+(B899/wo)^2*(1-B899^2/wo^2)^2*(IF(answer,Ma,Ma-1)*0.5)^2)/IF(answer,1,MC)</f>
        <v>0.67335398482742603</v>
      </c>
      <c r="H899" s="35">
        <f t="shared" ref="H899:H962" si="205">(B899/wo)^2*SQRT(Ma*(Ma-1))/SQRT((1-B899^2/wp^2)^2+(B899/wo)^2*(1-B899^2/wo^2)^2*(IF(answer,Ma,Ma-1)*0.6)^2)/IF(answer,1,MC)</f>
        <v>0.61445615220179295</v>
      </c>
      <c r="I899" s="35">
        <f t="shared" ref="I899:I962" si="206">(B899/wo)^2*SQRT(Ma*(Ma-1))/SQRT((1-B899^2/wp^2)^2+(B899/wo)^2*(1-B899^2/wo^2)^2*(IF(answer,Ma,Ma-1)*0.7)^2)/IF(answer,1,MC)</f>
        <v>0.5614565964435666</v>
      </c>
      <c r="J899" s="35">
        <f t="shared" ref="J899:J962" si="207">(B899/wo)^2*SQRT(Ma*(Ma-1))/SQRT((1-B899^2/wp^2)^2+(B899/wo)^2*(1-B899^2/wo^2)^2*(IF(answer,Ma,Ma-1)*0.8)^2)/IF(answer,1,MC)</f>
        <v>0.51458605401243729</v>
      </c>
      <c r="K899" s="35">
        <f t="shared" ref="K899:K962" si="208">(B899/wo)^2*SQRT(Ma*(Ma-1))/SQRT((1-B899^2/wp^2)^2+(B899/wo)^2*(1-B899^2/wo^2)^2*(IF(answer,Ma,Ma-1)*0.9)^2)/IF(answer,1,MC)</f>
        <v>0.47344936666597665</v>
      </c>
      <c r="L899" s="35">
        <f t="shared" ref="L899:L962" si="209">(B899/wo)^2*SQRT(Ma*(Ma-1))/SQRT((1-B899^2/wp^2)^2+(B899/wo)^2*(1-B899^2/wo^2)^2*(IF(answer,Ma,Ma-1)*1)^2)/IF(answer,1,MC)</f>
        <v>0.43741446734387479</v>
      </c>
      <c r="M899" s="35">
        <f t="shared" ref="M899:M962" si="210">(B899/wo)^2*SQRT(Ma*(Ma-1))/SQRT((1-B899^2/wp^2)^2+(B899/wo)^2*(1-B899^2/wo^2)^2*(IF(answer,Ma,Ma-1)*1.1)^2)/IF(answer,1,MC)</f>
        <v>0.40580679815615606</v>
      </c>
      <c r="N899" s="35">
        <f t="shared" ref="N899:N962" si="211">(B899/wo)^2*SQRT(Ma*(Ma-1))/SQRT((1-B899^2/wp^2)^2+(B899/wo)^2*(1-B899^2/wo^2)^2*(IF(answer,Ma,Ma-1)*1.2)^2)/IF(answer,1,MC)</f>
        <v>0.37799539960910195</v>
      </c>
    </row>
    <row r="900" spans="1:14">
      <c r="A900" s="34">
        <f t="shared" si="198"/>
        <v>1314.1087430235568</v>
      </c>
      <c r="B900" s="35">
        <f t="shared" si="199"/>
        <v>8252602.9061879367</v>
      </c>
      <c r="C900" s="36">
        <f t="shared" si="200"/>
        <v>0.89829137522860558</v>
      </c>
      <c r="D900" s="35">
        <f t="shared" si="201"/>
        <v>0.85721043619851212</v>
      </c>
      <c r="E900" s="35">
        <f t="shared" si="202"/>
        <v>0.7997161841377427</v>
      </c>
      <c r="F900" s="35">
        <f t="shared" si="203"/>
        <v>0.73573039563628484</v>
      </c>
      <c r="G900" s="35">
        <f t="shared" si="204"/>
        <v>0.67232455317853423</v>
      </c>
      <c r="H900" s="35">
        <f t="shared" si="205"/>
        <v>0.61334020463717887</v>
      </c>
      <c r="I900" s="35">
        <f t="shared" si="206"/>
        <v>0.56030444835729709</v>
      </c>
      <c r="J900" s="35">
        <f t="shared" si="207"/>
        <v>0.513431908952246</v>
      </c>
      <c r="K900" s="35">
        <f t="shared" si="208"/>
        <v>0.4723147276414289</v>
      </c>
      <c r="L900" s="35">
        <f t="shared" si="209"/>
        <v>0.43631192564626403</v>
      </c>
      <c r="M900" s="35">
        <f t="shared" si="210"/>
        <v>0.40474306342979904</v>
      </c>
      <c r="N900" s="35">
        <f t="shared" si="211"/>
        <v>0.37697344408304434</v>
      </c>
    </row>
    <row r="901" spans="1:14">
      <c r="A901" s="34">
        <f t="shared" si="198"/>
        <v>1317.1380765364756</v>
      </c>
      <c r="B901" s="35">
        <f t="shared" si="199"/>
        <v>8271627.1206490668</v>
      </c>
      <c r="C901" s="36">
        <f t="shared" si="200"/>
        <v>0.8981249906470048</v>
      </c>
      <c r="D901" s="35">
        <f t="shared" si="201"/>
        <v>0.85681683667393604</v>
      </c>
      <c r="E901" s="35">
        <f t="shared" si="202"/>
        <v>0.79905987395121858</v>
      </c>
      <c r="F901" s="35">
        <f t="shared" si="203"/>
        <v>0.73485259266368519</v>
      </c>
      <c r="G901" s="35">
        <f t="shared" si="204"/>
        <v>0.67129510735796405</v>
      </c>
      <c r="H901" s="35">
        <f t="shared" si="205"/>
        <v>0.61222511340227059</v>
      </c>
      <c r="I901" s="35">
        <f t="shared" si="206"/>
        <v>0.55915394213950664</v>
      </c>
      <c r="J901" s="35">
        <f t="shared" si="207"/>
        <v>0.51228003080859807</v>
      </c>
      <c r="K901" s="35">
        <f t="shared" si="208"/>
        <v>0.4711828138557087</v>
      </c>
      <c r="L901" s="35">
        <f t="shared" si="209"/>
        <v>0.4352124236365113</v>
      </c>
      <c r="M901" s="35">
        <f t="shared" si="210"/>
        <v>0.40368256909725164</v>
      </c>
      <c r="N901" s="35">
        <f t="shared" si="211"/>
        <v>0.37595484398127377</v>
      </c>
    </row>
    <row r="902" spans="1:14">
      <c r="A902" s="34">
        <f t="shared" si="198"/>
        <v>1320.1743933843591</v>
      </c>
      <c r="B902" s="35">
        <f t="shared" si="199"/>
        <v>8290695.1904537752</v>
      </c>
      <c r="C902" s="36">
        <f t="shared" si="200"/>
        <v>0.89795855094596111</v>
      </c>
      <c r="D902" s="35">
        <f t="shared" si="201"/>
        <v>0.85642243577310484</v>
      </c>
      <c r="E902" s="35">
        <f t="shared" si="202"/>
        <v>0.79840244803053995</v>
      </c>
      <c r="F902" s="35">
        <f t="shared" si="203"/>
        <v>0.73397401930718364</v>
      </c>
      <c r="G902" s="35">
        <f t="shared" si="204"/>
        <v>0.67026565471845512</v>
      </c>
      <c r="H902" s="35">
        <f t="shared" si="205"/>
        <v>0.61111088510503375</v>
      </c>
      <c r="I902" s="35">
        <f t="shared" si="206"/>
        <v>0.55800508133385884</v>
      </c>
      <c r="J902" s="35">
        <f t="shared" si="207"/>
        <v>0.51113041907763523</v>
      </c>
      <c r="K902" s="35">
        <f t="shared" si="208"/>
        <v>0.47005362071312123</v>
      </c>
      <c r="L902" s="35">
        <f t="shared" si="209"/>
        <v>0.43411595307103978</v>
      </c>
      <c r="M902" s="35">
        <f t="shared" si="210"/>
        <v>0.40262530389125878</v>
      </c>
      <c r="N902" s="35">
        <f t="shared" si="211"/>
        <v>0.37493958564907992</v>
      </c>
    </row>
    <row r="903" spans="1:14">
      <c r="A903" s="34">
        <f t="shared" si="198"/>
        <v>1323.2177096654568</v>
      </c>
      <c r="B903" s="35">
        <f t="shared" si="199"/>
        <v>8309807.2166990684</v>
      </c>
      <c r="C903" s="36">
        <f t="shared" si="200"/>
        <v>0.89779205283792118</v>
      </c>
      <c r="D903" s="35">
        <f t="shared" si="201"/>
        <v>0.85602722953244237</v>
      </c>
      <c r="E903" s="35">
        <f t="shared" si="202"/>
        <v>0.79774390609969748</v>
      </c>
      <c r="F903" s="35">
        <f t="shared" si="203"/>
        <v>0.73309468033443403</v>
      </c>
      <c r="G903" s="35">
        <f t="shared" si="204"/>
        <v>0.66923620260057215</v>
      </c>
      <c r="H903" s="35">
        <f t="shared" si="205"/>
        <v>0.6099975263071451</v>
      </c>
      <c r="I903" s="35">
        <f t="shared" si="206"/>
        <v>0.5568578694239944</v>
      </c>
      <c r="J903" s="35">
        <f t="shared" si="207"/>
        <v>0.50998307320270753</v>
      </c>
      <c r="K903" s="35">
        <f t="shared" si="208"/>
        <v>0.46892714358642074</v>
      </c>
      <c r="L903" s="35">
        <f t="shared" si="209"/>
        <v>0.43302250570255352</v>
      </c>
      <c r="M903" s="35">
        <f t="shared" si="210"/>
        <v>0.40157125656994147</v>
      </c>
      <c r="N903" s="35">
        <f t="shared" si="211"/>
        <v>0.37392765548438639</v>
      </c>
    </row>
    <row r="904" spans="1:14">
      <c r="A904" s="34">
        <f t="shared" si="198"/>
        <v>1326.2680415151287</v>
      </c>
      <c r="B904" s="35">
        <f t="shared" si="199"/>
        <v>8328963.3007150088</v>
      </c>
      <c r="C904" s="36">
        <f t="shared" si="200"/>
        <v>0.89762549303895955</v>
      </c>
      <c r="D904" s="35">
        <f t="shared" si="201"/>
        <v>0.85563121400243336</v>
      </c>
      <c r="E904" s="35">
        <f t="shared" si="202"/>
        <v>0.79708424791727539</v>
      </c>
      <c r="F904" s="35">
        <f t="shared" si="203"/>
        <v>0.73221458053761002</v>
      </c>
      <c r="G904" s="35">
        <f t="shared" si="204"/>
        <v>0.66820675833251664</v>
      </c>
      <c r="H904" s="35">
        <f t="shared" si="205"/>
        <v>0.60888504352410033</v>
      </c>
      <c r="I904" s="35">
        <f t="shared" si="206"/>
        <v>0.55571230983400199</v>
      </c>
      <c r="J904" s="35">
        <f t="shared" si="207"/>
        <v>0.50883799257507378</v>
      </c>
      <c r="K904" s="35">
        <f t="shared" si="208"/>
        <v>0.46780337781754588</v>
      </c>
      <c r="L904" s="35">
        <f t="shared" si="209"/>
        <v>0.43193207328064892</v>
      </c>
      <c r="M904" s="35">
        <f t="shared" si="210"/>
        <v>0.40052041591718257</v>
      </c>
      <c r="N904" s="35">
        <f t="shared" si="211"/>
        <v>0.37291903993786335</v>
      </c>
    </row>
    <row r="905" spans="1:14">
      <c r="A905" s="34">
        <f t="shared" si="198"/>
        <v>1329.3254051059307</v>
      </c>
      <c r="B905" s="35">
        <f t="shared" si="199"/>
        <v>8348163.5440652445</v>
      </c>
      <c r="C905" s="36">
        <f t="shared" si="200"/>
        <v>0.89745886826871968</v>
      </c>
      <c r="D905" s="35">
        <f t="shared" si="201"/>
        <v>0.85523438524768347</v>
      </c>
      <c r="E905" s="35">
        <f t="shared" si="202"/>
        <v>0.79642347327648078</v>
      </c>
      <c r="F905" s="35">
        <f t="shared" si="203"/>
        <v>0.73133372473321256</v>
      </c>
      <c r="G905" s="35">
        <f t="shared" si="204"/>
        <v>0.66717732922993578</v>
      </c>
      <c r="H905" s="35">
        <f t="shared" si="205"/>
        <v>0.60777344322532467</v>
      </c>
      <c r="I905" s="35">
        <f t="shared" si="206"/>
        <v>0.55456840592888623</v>
      </c>
      <c r="J905" s="35">
        <f t="shared" si="207"/>
        <v>0.50769517653459173</v>
      </c>
      <c r="K905" s="35">
        <f t="shared" si="208"/>
        <v>0.46668231871834481</v>
      </c>
      <c r="L905" s="35">
        <f t="shared" si="209"/>
        <v>0.43084464755241525</v>
      </c>
      <c r="M905" s="35">
        <f t="shared" si="210"/>
        <v>0.39947277074300308</v>
      </c>
      <c r="N905" s="35">
        <f t="shared" si="211"/>
        <v>0.37191372551303253</v>
      </c>
    </row>
    <row r="906" spans="1:14">
      <c r="A906" s="34">
        <f t="shared" si="198"/>
        <v>1332.3898166477002</v>
      </c>
      <c r="B906" s="35">
        <f t="shared" si="199"/>
        <v>8367408.0485475566</v>
      </c>
      <c r="C906" s="36">
        <f t="shared" si="200"/>
        <v>0.89729217525036009</v>
      </c>
      <c r="D906" s="35">
        <f t="shared" si="201"/>
        <v>0.85483673934698312</v>
      </c>
      <c r="E906" s="35">
        <f t="shared" si="202"/>
        <v>0.79576158200517078</v>
      </c>
      <c r="F906" s="35">
        <f t="shared" si="203"/>
        <v>0.73045211776187702</v>
      </c>
      <c r="G906" s="35">
        <f t="shared" si="204"/>
        <v>0.66614792259573641</v>
      </c>
      <c r="H906" s="35">
        <f t="shared" si="205"/>
        <v>0.60666273183428143</v>
      </c>
      <c r="I906" s="35">
        <f t="shared" si="206"/>
        <v>0.55342616101503195</v>
      </c>
      <c r="J906" s="35">
        <f t="shared" si="207"/>
        <v>0.50655462437040344</v>
      </c>
      <c r="K906" s="35">
        <f t="shared" si="208"/>
        <v>0.46556396157128899</v>
      </c>
      <c r="L906" s="35">
        <f t="shared" si="209"/>
        <v>0.42976022026302191</v>
      </c>
      <c r="M906" s="35">
        <f t="shared" si="210"/>
        <v>0.39842830988392547</v>
      </c>
      <c r="N906" s="35">
        <f t="shared" si="211"/>
        <v>0.37091169876636126</v>
      </c>
    </row>
    <row r="907" spans="1:14">
      <c r="A907" s="34">
        <f t="shared" si="198"/>
        <v>1335.4612923876421</v>
      </c>
      <c r="B907" s="35">
        <f t="shared" si="199"/>
        <v>8386696.9161943924</v>
      </c>
      <c r="C907" s="36">
        <f t="shared" si="200"/>
        <v>0.89712541071049845</v>
      </c>
      <c r="D907" s="35">
        <f t="shared" si="201"/>
        <v>0.85443827239336967</v>
      </c>
      <c r="E907" s="35">
        <f t="shared" si="202"/>
        <v>0.79509857396588068</v>
      </c>
      <c r="F907" s="35">
        <f t="shared" si="203"/>
        <v>0.72956976448817779</v>
      </c>
      <c r="G907" s="35">
        <f t="shared" si="204"/>
        <v>0.66511854571989626</v>
      </c>
      <c r="H907" s="35">
        <f t="shared" si="205"/>
        <v>0.60555291572858361</v>
      </c>
      <c r="I907" s="35">
        <f t="shared" si="206"/>
        <v>0.55228557834066749</v>
      </c>
      <c r="J907" s="35">
        <f t="shared" si="207"/>
        <v>0.50541633532161168</v>
      </c>
      <c r="K907" s="35">
        <f t="shared" si="208"/>
        <v>0.46444830163017758</v>
      </c>
      <c r="L907" s="35">
        <f t="shared" si="209"/>
        <v>0.42867878315629598</v>
      </c>
      <c r="M907" s="35">
        <f t="shared" si="210"/>
        <v>0.39738702220332811</v>
      </c>
      <c r="N907" s="35">
        <f t="shared" si="211"/>
        <v>0.36991294630734989</v>
      </c>
    </row>
    <row r="908" spans="1:14">
      <c r="A908" s="34">
        <f t="shared" si="198"/>
        <v>1338.539848610415</v>
      </c>
      <c r="B908" s="35">
        <f t="shared" si="199"/>
        <v>8406030.2492734063</v>
      </c>
      <c r="C908" s="36">
        <f t="shared" si="200"/>
        <v>0.89695857137915724</v>
      </c>
      <c r="D908" s="35">
        <f t="shared" si="201"/>
        <v>0.85403898049419269</v>
      </c>
      <c r="E908" s="35">
        <f t="shared" si="202"/>
        <v>0.79443444905584926</v>
      </c>
      <c r="F908" s="35">
        <f t="shared" si="203"/>
        <v>0.72868666980043439</v>
      </c>
      <c r="G908" s="35">
        <f t="shared" si="204"/>
        <v>0.66408920587927933</v>
      </c>
      <c r="H908" s="35">
        <f t="shared" si="205"/>
        <v>0.60444400124010611</v>
      </c>
      <c r="I908" s="35">
        <f t="shared" si="206"/>
        <v>0.55114666109632549</v>
      </c>
      <c r="J908" s="35">
        <f t="shared" si="207"/>
        <v>0.5042803085779517</v>
      </c>
      <c r="K908" s="35">
        <f t="shared" si="208"/>
        <v>0.46333533412083178</v>
      </c>
      <c r="L908" s="35">
        <f t="shared" si="209"/>
        <v>0.42760032797528708</v>
      </c>
      <c r="M908" s="35">
        <f t="shared" si="210"/>
        <v>0.39634889659178757</v>
      </c>
      <c r="N908" s="35">
        <f t="shared" si="211"/>
        <v>0.3689174547986091</v>
      </c>
    </row>
    <row r="909" spans="1:14">
      <c r="A909" s="34">
        <f t="shared" si="198"/>
        <v>1341.6255016382177</v>
      </c>
      <c r="B909" s="35">
        <f t="shared" si="199"/>
        <v>8425408.1502880063</v>
      </c>
      <c r="C909" s="36">
        <f t="shared" si="200"/>
        <v>0.89679165398970973</v>
      </c>
      <c r="D909" s="35">
        <f t="shared" si="201"/>
        <v>0.85363885977117804</v>
      </c>
      <c r="E909" s="35">
        <f t="shared" si="202"/>
        <v>0.79376920720704314</v>
      </c>
      <c r="F909" s="35">
        <f t="shared" si="203"/>
        <v>0.72780283861051298</v>
      </c>
      <c r="G909" s="35">
        <f t="shared" si="204"/>
        <v>0.66305991033745071</v>
      </c>
      <c r="H909" s="35">
        <f t="shared" si="205"/>
        <v>0.60333599465509802</v>
      </c>
      <c r="I909" s="35">
        <f t="shared" si="206"/>
        <v>0.55000941241529966</v>
      </c>
      <c r="J909" s="35">
        <f t="shared" si="207"/>
        <v>0.50314654328045416</v>
      </c>
      <c r="K909" s="35">
        <f t="shared" si="208"/>
        <v>0.46222505424177829</v>
      </c>
      <c r="L909" s="35">
        <f t="shared" si="209"/>
        <v>0.42652484646282185</v>
      </c>
      <c r="M909" s="35">
        <f t="shared" si="210"/>
        <v>0.395313921967412</v>
      </c>
      <c r="N909" s="35">
        <f t="shared" si="211"/>
        <v>0.36792521095593073</v>
      </c>
    </row>
    <row r="910" spans="1:14">
      <c r="A910" s="34">
        <f t="shared" si="198"/>
        <v>1344.7182678308752</v>
      </c>
      <c r="B910" s="35">
        <f t="shared" si="199"/>
        <v>8444830.721977897</v>
      </c>
      <c r="C910" s="36">
        <f t="shared" si="200"/>
        <v>0.89662465527882407</v>
      </c>
      <c r="D910" s="35">
        <f t="shared" si="201"/>
        <v>0.85323790636049257</v>
      </c>
      <c r="E910" s="35">
        <f t="shared" si="202"/>
        <v>0.79310284838618117</v>
      </c>
      <c r="F910" s="35">
        <f t="shared" si="203"/>
        <v>0.726918275853629</v>
      </c>
      <c r="G910" s="35">
        <f t="shared" si="204"/>
        <v>0.66203066634449159</v>
      </c>
      <c r="H910" s="35">
        <f t="shared" si="205"/>
        <v>0.60222890221429581</v>
      </c>
      <c r="I910" s="35">
        <f t="shared" si="206"/>
        <v>0.54887383537409973</v>
      </c>
      <c r="J910" s="35">
        <f t="shared" si="207"/>
        <v>0.50201503852210172</v>
      </c>
      <c r="K910" s="35">
        <f t="shared" si="208"/>
        <v>0.46111745716492303</v>
      </c>
      <c r="L910" s="35">
        <f t="shared" si="209"/>
        <v>0.42545233036204649</v>
      </c>
      <c r="M910" s="35">
        <f t="shared" si="210"/>
        <v>0.39428208727616187</v>
      </c>
      <c r="N910" s="35">
        <f t="shared" si="211"/>
        <v>0.36693620154834788</v>
      </c>
    </row>
    <row r="911" spans="1:14">
      <c r="A911" s="34">
        <f t="shared" si="198"/>
        <v>1347.8181635859262</v>
      </c>
      <c r="B911" s="35">
        <f t="shared" si="199"/>
        <v>8464298.0673196167</v>
      </c>
      <c r="C911" s="36">
        <f t="shared" si="200"/>
        <v>0.89645757198641307</v>
      </c>
      <c r="D911" s="35">
        <f t="shared" si="201"/>
        <v>0.85283611641281132</v>
      </c>
      <c r="E911" s="35">
        <f t="shared" si="202"/>
        <v>0.79243537259475594</v>
      </c>
      <c r="F911" s="35">
        <f t="shared" si="203"/>
        <v>0.72603298648814973</v>
      </c>
      <c r="G911" s="35">
        <f t="shared" si="204"/>
        <v>0.66100148113681823</v>
      </c>
      <c r="H911" s="35">
        <f t="shared" si="205"/>
        <v>0.60112273011303963</v>
      </c>
      <c r="I911" s="35">
        <f t="shared" si="206"/>
        <v>0.54773993299290546</v>
      </c>
      <c r="J911" s="35">
        <f t="shared" si="207"/>
        <v>0.50088579334848049</v>
      </c>
      <c r="K911" s="35">
        <f t="shared" si="208"/>
        <v>0.46001253803621678</v>
      </c>
      <c r="L911" s="35">
        <f t="shared" si="209"/>
        <v>0.42438277141696018</v>
      </c>
      <c r="M911" s="35">
        <f t="shared" si="210"/>
        <v>0.39325338149216416</v>
      </c>
      <c r="N911" s="35">
        <f t="shared" si="211"/>
        <v>0.36595041339819023</v>
      </c>
    </row>
    <row r="912" spans="1:14">
      <c r="A912" s="34">
        <f t="shared" si="198"/>
        <v>1350.9252053387092</v>
      </c>
      <c r="B912" s="35">
        <f t="shared" si="199"/>
        <v>8483810.289527094</v>
      </c>
      <c r="C912" s="36">
        <f t="shared" si="200"/>
        <v>0.89629040085557776</v>
      </c>
      <c r="D912" s="35">
        <f t="shared" si="201"/>
        <v>0.85243348609338354</v>
      </c>
      <c r="E912" s="35">
        <f t="shared" si="202"/>
        <v>0.79176677986905597</v>
      </c>
      <c r="F912" s="35">
        <f t="shared" si="203"/>
        <v>0.72514697549539142</v>
      </c>
      <c r="G912" s="35">
        <f t="shared" si="204"/>
        <v>0.65997236193699893</v>
      </c>
      <c r="H912" s="35">
        <f t="shared" si="205"/>
        <v>0.60001748450138581</v>
      </c>
      <c r="I912" s="35">
        <f t="shared" si="206"/>
        <v>0.54660770823601523</v>
      </c>
      <c r="J912" s="35">
        <f t="shared" si="207"/>
        <v>0.49975880675842199</v>
      </c>
      <c r="K912" s="35">
        <f t="shared" si="208"/>
        <v>0.45891029197630778</v>
      </c>
      <c r="L912" s="35">
        <f t="shared" si="209"/>
        <v>0.42331616137293571</v>
      </c>
      <c r="M912" s="35">
        <f t="shared" si="210"/>
        <v>0.39222779361801346</v>
      </c>
      <c r="N912" s="35">
        <f t="shared" si="211"/>
        <v>0.36496783338112926</v>
      </c>
    </row>
    <row r="913" spans="1:14">
      <c r="A913" s="34">
        <f t="shared" si="198"/>
        <v>1354.0394095624504</v>
      </c>
      <c r="B913" s="35">
        <f t="shared" si="199"/>
        <v>8503367.4920521881</v>
      </c>
      <c r="C913" s="36">
        <f t="shared" si="200"/>
        <v>0.89612313863255766</v>
      </c>
      <c r="D913" s="35">
        <f t="shared" si="201"/>
        <v>0.85203001158210123</v>
      </c>
      <c r="E913" s="35">
        <f t="shared" si="202"/>
        <v>0.79109707028018572</v>
      </c>
      <c r="F913" s="35">
        <f t="shared" si="203"/>
        <v>0.72426024787942167</v>
      </c>
      <c r="G913" s="35">
        <f t="shared" si="204"/>
        <v>0.65894331595357469</v>
      </c>
      <c r="H913" s="35">
        <f t="shared" si="205"/>
        <v>0.59891317148422607</v>
      </c>
      <c r="I913" s="35">
        <f t="shared" si="206"/>
        <v>0.54547716401229518</v>
      </c>
      <c r="J913" s="35">
        <f t="shared" si="207"/>
        <v>0.49863407770464069</v>
      </c>
      <c r="K913" s="35">
        <f t="shared" si="208"/>
        <v>0.45781071408118873</v>
      </c>
      <c r="L913" s="35">
        <f t="shared" si="209"/>
        <v>0.42225249197723169</v>
      </c>
      <c r="M913" s="35">
        <f t="shared" si="210"/>
        <v>0.39120531268506603</v>
      </c>
      <c r="N913" s="35">
        <f t="shared" si="211"/>
        <v>0.36398844842621758</v>
      </c>
    </row>
    <row r="914" spans="1:14">
      <c r="A914" s="34">
        <f t="shared" si="198"/>
        <v>1357.1607927683503</v>
      </c>
      <c r="B914" s="35">
        <f t="shared" si="199"/>
        <v>8522969.7785852402</v>
      </c>
      <c r="C914" s="36">
        <f t="shared" si="200"/>
        <v>0.89595578206667648</v>
      </c>
      <c r="D914" s="35">
        <f t="shared" si="201"/>
        <v>0.85162568907356528</v>
      </c>
      <c r="E914" s="35">
        <f t="shared" si="202"/>
        <v>0.79042624393408401</v>
      </c>
      <c r="F914" s="35">
        <f t="shared" si="203"/>
        <v>0.72337280866685483</v>
      </c>
      <c r="G914" s="35">
        <f t="shared" si="204"/>
        <v>0.65791435038087831</v>
      </c>
      <c r="H914" s="35">
        <f t="shared" si="205"/>
        <v>0.59780979712140314</v>
      </c>
      <c r="I914" s="35">
        <f t="shared" si="206"/>
        <v>0.54434830317562333</v>
      </c>
      <c r="J914" s="35">
        <f t="shared" si="207"/>
        <v>0.49751160509436454</v>
      </c>
      <c r="K914" s="35">
        <f t="shared" si="208"/>
        <v>0.45671379942283097</v>
      </c>
      <c r="L914" s="35">
        <f t="shared" si="209"/>
        <v>0.42119175497949263</v>
      </c>
      <c r="M914" s="35">
        <f t="shared" si="210"/>
        <v>0.39018592775372218</v>
      </c>
      <c r="N914" s="35">
        <f t="shared" si="211"/>
        <v>0.36301224551591987</v>
      </c>
    </row>
    <row r="915" spans="1:14">
      <c r="A915" s="34">
        <f t="shared" si="198"/>
        <v>1360.2893715056723</v>
      </c>
      <c r="B915" s="35">
        <f t="shared" si="199"/>
        <v>8542617.2530556228</v>
      </c>
      <c r="C915" s="36">
        <f t="shared" si="200"/>
        <v>0.89578832791029095</v>
      </c>
      <c r="D915" s="35">
        <f t="shared" si="201"/>
        <v>0.85122051477715566</v>
      </c>
      <c r="E915" s="35">
        <f t="shared" si="202"/>
        <v>0.7897543009715422</v>
      </c>
      <c r="F915" s="35">
        <f t="shared" si="203"/>
        <v>0.72248466290665003</v>
      </c>
      <c r="G915" s="35">
        <f t="shared" si="204"/>
        <v>0.65688547239885731</v>
      </c>
      <c r="H915" s="35">
        <f t="shared" si="205"/>
        <v>0.59670736742782748</v>
      </c>
      <c r="I915" s="35">
        <f t="shared" si="206"/>
        <v>0.54322112852533255</v>
      </c>
      <c r="J915" s="35">
        <f t="shared" si="207"/>
        <v>0.49639138778995728</v>
      </c>
      <c r="K915" s="35">
        <f t="shared" si="208"/>
        <v>0.45561954304981134</v>
      </c>
      <c r="L915" s="35">
        <f t="shared" si="209"/>
        <v>0.42013394213224037</v>
      </c>
      <c r="M915" s="35">
        <f t="shared" si="210"/>
        <v>0.38916962791370119</v>
      </c>
      <c r="N915" s="35">
        <f t="shared" si="211"/>
        <v>0.36203921168613679</v>
      </c>
    </row>
    <row r="916" spans="1:14">
      <c r="A916" s="34">
        <f t="shared" si="198"/>
        <v>1363.4251623618293</v>
      </c>
      <c r="B916" s="35">
        <f t="shared" si="199"/>
        <v>8562310.0196322873</v>
      </c>
      <c r="C916" s="36">
        <f t="shared" si="200"/>
        <v>0.89562077291873909</v>
      </c>
      <c r="D916" s="35">
        <f t="shared" si="201"/>
        <v>0.85081448491710066</v>
      </c>
      <c r="E916" s="35">
        <f t="shared" si="202"/>
        <v>0.78908124156822024</v>
      </c>
      <c r="F916" s="35">
        <f t="shared" si="203"/>
        <v>0.72159581566990649</v>
      </c>
      <c r="G916" s="35">
        <f t="shared" si="204"/>
        <v>0.65585668917289563</v>
      </c>
      <c r="H916" s="35">
        <f t="shared" si="205"/>
        <v>0.59560588837359829</v>
      </c>
      <c r="I916" s="35">
        <f t="shared" si="206"/>
        <v>0.54209564280665012</v>
      </c>
      <c r="J916" s="35">
        <f t="shared" si="207"/>
        <v>0.49527342460953711</v>
      </c>
      <c r="K916" s="35">
        <f t="shared" si="208"/>
        <v>0.45452793998792929</v>
      </c>
      <c r="L916" s="35">
        <f t="shared" si="209"/>
        <v>0.41907904519135464</v>
      </c>
      <c r="M916" s="35">
        <f t="shared" si="210"/>
        <v>0.3881564022843062</v>
      </c>
      <c r="N916" s="35">
        <f t="shared" si="211"/>
        <v>0.3610693340262231</v>
      </c>
    </row>
    <row r="917" spans="1:14">
      <c r="A917" s="34">
        <f t="shared" si="198"/>
        <v>1366.5681819624722</v>
      </c>
      <c r="B917" s="35">
        <f t="shared" si="199"/>
        <v>8582048.182724325</v>
      </c>
      <c r="C917" s="36">
        <f t="shared" si="200"/>
        <v>0.89545311385029003</v>
      </c>
      <c r="D917" s="35">
        <f t="shared" si="201"/>
        <v>0.85040759573254621</v>
      </c>
      <c r="E917" s="35">
        <f t="shared" si="202"/>
        <v>0.78840706593466359</v>
      </c>
      <c r="F917" s="35">
        <f t="shared" si="203"/>
        <v>0.72070627204965865</v>
      </c>
      <c r="G917" s="35">
        <f t="shared" si="204"/>
        <v>0.65482800785363882</v>
      </c>
      <c r="H917" s="35">
        <f t="shared" si="205"/>
        <v>0.5945053658841214</v>
      </c>
      <c r="I917" s="35">
        <f t="shared" si="206"/>
        <v>0.54097184871113679</v>
      </c>
      <c r="J917" s="35">
        <f t="shared" si="207"/>
        <v>0.49415771432758626</v>
      </c>
      <c r="K917" s="35">
        <f t="shared" si="208"/>
        <v>0.45343898524081444</v>
      </c>
      <c r="L917" s="35">
        <f t="shared" si="209"/>
        <v>0.41802705591654371</v>
      </c>
      <c r="M917" s="35">
        <f t="shared" si="210"/>
        <v>0.38714624001468062</v>
      </c>
      <c r="N917" s="35">
        <f t="shared" si="211"/>
        <v>0.36010259967899755</v>
      </c>
    </row>
    <row r="918" spans="1:14">
      <c r="A918" s="34">
        <f t="shared" si="198"/>
        <v>1369.718446971578</v>
      </c>
      <c r="B918" s="35">
        <f t="shared" si="199"/>
        <v>8601831.8469815105</v>
      </c>
      <c r="C918" s="36">
        <f t="shared" si="200"/>
        <v>0.89528534746609323</v>
      </c>
      <c r="D918" s="35">
        <f t="shared" si="201"/>
        <v>0.84999984347762725</v>
      </c>
      <c r="E918" s="35">
        <f t="shared" si="202"/>
        <v>0.78773177431631591</v>
      </c>
      <c r="F918" s="35">
        <f t="shared" si="203"/>
        <v>0.71981603716067111</v>
      </c>
      <c r="G918" s="35">
        <f t="shared" si="204"/>
        <v>0.65379943557681786</v>
      </c>
      <c r="H918" s="35">
        <f t="shared" si="205"/>
        <v>0.59340580584023017</v>
      </c>
      <c r="I918" s="35">
        <f t="shared" si="206"/>
        <v>0.53984974887712034</v>
      </c>
      <c r="J918" s="35">
        <f t="shared" si="207"/>
        <v>0.49304425567555615</v>
      </c>
      <c r="K918" s="35">
        <f t="shared" si="208"/>
        <v>0.45235267379052624</v>
      </c>
      <c r="L918" s="35">
        <f t="shared" si="209"/>
        <v>0.41697796607180621</v>
      </c>
      <c r="M918" s="35">
        <f t="shared" si="210"/>
        <v>0.38613913028405578</v>
      </c>
      <c r="N918" s="35">
        <f t="shared" si="211"/>
        <v>0.35913899584074732</v>
      </c>
    </row>
    <row r="919" spans="1:14">
      <c r="A919" s="34">
        <f t="shared" si="198"/>
        <v>1372.8759740915384</v>
      </c>
      <c r="B919" s="35">
        <f t="shared" si="199"/>
        <v>8621661.117294861</v>
      </c>
      <c r="C919" s="36">
        <f t="shared" si="200"/>
        <v>0.89511747053012636</v>
      </c>
      <c r="D919" s="35">
        <f t="shared" si="201"/>
        <v>0.84959122442153923</v>
      </c>
      <c r="E919" s="35">
        <f t="shared" si="202"/>
        <v>0.78705536699353185</v>
      </c>
      <c r="F919" s="35">
        <f t="shared" si="203"/>
        <v>0.71892511613922938</v>
      </c>
      <c r="G919" s="35">
        <f t="shared" si="204"/>
        <v>0.65277097946307616</v>
      </c>
      <c r="H919" s="35">
        <f t="shared" si="205"/>
        <v>0.59230721407830567</v>
      </c>
      <c r="I919" s="35">
        <f t="shared" si="206"/>
        <v>0.538729345890129</v>
      </c>
      <c r="J919" s="35">
        <f t="shared" si="207"/>
        <v>0.49193304734246501</v>
      </c>
      <c r="K919" s="35">
        <f t="shared" si="208"/>
        <v>0.4512690005981439</v>
      </c>
      <c r="L919" s="35">
        <f t="shared" si="209"/>
        <v>0.41593176742588278</v>
      </c>
      <c r="M919" s="35">
        <f t="shared" si="210"/>
        <v>0.38513506230199002</v>
      </c>
      <c r="N919" s="35">
        <f t="shared" si="211"/>
        <v>0.35817850976122495</v>
      </c>
    </row>
    <row r="920" spans="1:14">
      <c r="A920" s="34">
        <f t="shared" si="198"/>
        <v>1376.0407800632477</v>
      </c>
      <c r="B920" s="35">
        <f t="shared" si="199"/>
        <v>8641536.0987971947</v>
      </c>
      <c r="C920" s="36">
        <f t="shared" si="200"/>
        <v>0.89494947980914963</v>
      </c>
      <c r="D920" s="35">
        <f t="shared" si="201"/>
        <v>0.84918173484860948</v>
      </c>
      <c r="E920" s="35">
        <f t="shared" si="202"/>
        <v>0.78637784428159119</v>
      </c>
      <c r="F920" s="35">
        <f t="shared" si="203"/>
        <v>0.71803351414293415</v>
      </c>
      <c r="G920" s="35">
        <f t="shared" si="204"/>
        <v>0.65174264661779746</v>
      </c>
      <c r="H920" s="35">
        <f t="shared" si="205"/>
        <v>0.59120959639040049</v>
      </c>
      <c r="I920" s="35">
        <f t="shared" si="206"/>
        <v>0.537610642283322</v>
      </c>
      <c r="J920" s="35">
        <f t="shared" si="207"/>
        <v>0.49082408797548965</v>
      </c>
      <c r="K920" s="35">
        <f t="shared" si="208"/>
        <v>0.45018796060434763</v>
      </c>
      <c r="L920" s="35">
        <f t="shared" si="209"/>
        <v>0.41488845175269834</v>
      </c>
      <c r="M920" s="35">
        <f t="shared" si="210"/>
        <v>0.38413402530859919</v>
      </c>
      <c r="N920" s="35">
        <f t="shared" si="211"/>
        <v>0.35722112874364015</v>
      </c>
    </row>
    <row r="921" spans="1:14">
      <c r="A921" s="34">
        <f t="shared" si="198"/>
        <v>1379.2128816661921</v>
      </c>
      <c r="B921" s="35">
        <f t="shared" si="199"/>
        <v>8661456.8968636859</v>
      </c>
      <c r="C921" s="36">
        <f t="shared" si="200"/>
        <v>0.8947813720726504</v>
      </c>
      <c r="D921" s="35">
        <f t="shared" si="201"/>
        <v>0.84877137105836853</v>
      </c>
      <c r="E921" s="35">
        <f t="shared" si="202"/>
        <v>0.7856992065307048</v>
      </c>
      <c r="F921" s="35">
        <f t="shared" si="203"/>
        <v>0.7171412363504901</v>
      </c>
      <c r="G921" s="35">
        <f t="shared" si="204"/>
        <v>0.6507144441309316</v>
      </c>
      <c r="H921" s="35">
        <f t="shared" si="205"/>
        <v>0.59011295852435808</v>
      </c>
      <c r="I921" s="35">
        <f t="shared" si="206"/>
        <v>0.53649364053791526</v>
      </c>
      <c r="J921" s="35">
        <f t="shared" si="207"/>
        <v>0.48971737618055</v>
      </c>
      <c r="K921" s="35">
        <f t="shared" si="208"/>
        <v>0.44910954872999076</v>
      </c>
      <c r="L921" s="35">
        <f t="shared" si="209"/>
        <v>0.41384801083179479</v>
      </c>
      <c r="M921" s="35">
        <f t="shared" si="210"/>
        <v>0.38313600857477886</v>
      </c>
      <c r="N921" s="35">
        <f t="shared" si="211"/>
        <v>0.35626684014464394</v>
      </c>
    </row>
    <row r="922" spans="1:14">
      <c r="A922" s="34">
        <f t="shared" si="198"/>
        <v>1382.3922957185387</v>
      </c>
      <c r="B922" s="35">
        <f t="shared" si="199"/>
        <v>8681423.6171124224</v>
      </c>
      <c r="C922" s="36">
        <f t="shared" si="200"/>
        <v>0.89461314409280179</v>
      </c>
      <c r="D922" s="35">
        <f t="shared" si="201"/>
        <v>0.84836012936562766</v>
      </c>
      <c r="E922" s="35">
        <f t="shared" si="202"/>
        <v>0.78501945412602991</v>
      </c>
      <c r="F922" s="35">
        <f t="shared" si="203"/>
        <v>0.7162482879614992</v>
      </c>
      <c r="G922" s="35">
        <f t="shared" si="204"/>
        <v>0.64968637907682936</v>
      </c>
      <c r="H922" s="35">
        <f t="shared" si="205"/>
        <v>0.58901730618393944</v>
      </c>
      <c r="I922" s="35">
        <f t="shared" si="206"/>
        <v>0.53537834308360943</v>
      </c>
      <c r="J922" s="35">
        <f t="shared" si="207"/>
        <v>0.48861291052289074</v>
      </c>
      <c r="K922" s="35">
        <f t="shared" si="208"/>
        <v>0.44803375987666572</v>
      </c>
      <c r="L922" s="35">
        <f t="shared" si="209"/>
        <v>0.41281043644875659</v>
      </c>
      <c r="M922" s="35">
        <f t="shared" si="210"/>
        <v>0.38214100140241974</v>
      </c>
      <c r="N922" s="35">
        <f t="shared" si="211"/>
        <v>0.3553156313743096</v>
      </c>
    </row>
    <row r="923" spans="1:14">
      <c r="A923" s="34">
        <f t="shared" si="198"/>
        <v>1385.579039077224</v>
      </c>
      <c r="B923" s="35">
        <f t="shared" si="199"/>
        <v>8701436.3654049672</v>
      </c>
      <c r="C923" s="36">
        <f t="shared" si="200"/>
        <v>0.89444479264440657</v>
      </c>
      <c r="D923" s="35">
        <f t="shared" si="201"/>
        <v>0.84794800610054755</v>
      </c>
      <c r="E923" s="35">
        <f t="shared" si="202"/>
        <v>0.78433858748767293</v>
      </c>
      <c r="F923" s="35">
        <f t="shared" si="203"/>
        <v>0.71535467419624632</v>
      </c>
      <c r="G923" s="35">
        <f t="shared" si="204"/>
        <v>0.64865845851406845</v>
      </c>
      <c r="H923" s="35">
        <f t="shared" si="205"/>
        <v>0.58792264502894476</v>
      </c>
      <c r="I923" s="35">
        <f t="shared" si="206"/>
        <v>0.53426475229901016</v>
      </c>
      <c r="J923" s="35">
        <f t="shared" si="207"/>
        <v>0.48751068952765231</v>
      </c>
      <c r="K923" s="35">
        <f t="shared" si="208"/>
        <v>0.4469605889272581</v>
      </c>
      <c r="L923" s="35">
        <f t="shared" si="209"/>
        <v>0.41177572039562393</v>
      </c>
      <c r="M923" s="35">
        <f t="shared" si="210"/>
        <v>0.38114899312461331</v>
      </c>
      <c r="N923" s="35">
        <f t="shared" si="211"/>
        <v>0.35436748989610389</v>
      </c>
    </row>
    <row r="924" spans="1:14">
      <c r="A924" s="34">
        <f t="shared" si="198"/>
        <v>1388.7731286380445</v>
      </c>
      <c r="B924" s="35">
        <f t="shared" si="199"/>
        <v>8721495.24784692</v>
      </c>
      <c r="C924" s="36">
        <f t="shared" si="200"/>
        <v>0.89427631450485401</v>
      </c>
      <c r="D924" s="35">
        <f t="shared" si="201"/>
        <v>0.84753499760871509</v>
      </c>
      <c r="E924" s="35">
        <f t="shared" si="202"/>
        <v>0.78365660707069851</v>
      </c>
      <c r="F924" s="35">
        <f t="shared" si="203"/>
        <v>0.71446040029548974</v>
      </c>
      <c r="G924" s="35">
        <f t="shared" si="204"/>
        <v>0.64763068948528824</v>
      </c>
      <c r="H924" s="35">
        <f t="shared" si="205"/>
        <v>0.58682898067533895</v>
      </c>
      <c r="I924" s="35">
        <f t="shared" si="206"/>
        <v>0.53315287051204918</v>
      </c>
      <c r="J924" s="35">
        <f t="shared" si="207"/>
        <v>0.48641071168043842</v>
      </c>
      <c r="K924" s="35">
        <f t="shared" si="208"/>
        <v>0.44589003074649447</v>
      </c>
      <c r="L924" s="35">
        <f t="shared" si="209"/>
        <v>0.41074385447130096</v>
      </c>
      <c r="M924" s="35">
        <f t="shared" si="210"/>
        <v>0.38015997310585109</v>
      </c>
      <c r="N924" s="35">
        <f t="shared" si="211"/>
        <v>0.35342240322685659</v>
      </c>
    </row>
    <row r="925" spans="1:14">
      <c r="A925" s="34">
        <f t="shared" si="198"/>
        <v>1391.9745813357447</v>
      </c>
      <c r="B925" s="35">
        <f t="shared" si="199"/>
        <v>8741600.3707884774</v>
      </c>
      <c r="C925" s="36">
        <f t="shared" si="200"/>
        <v>0.89410770645407112</v>
      </c>
      <c r="D925" s="35">
        <f t="shared" si="201"/>
        <v>0.84712110025122023</v>
      </c>
      <c r="E925" s="35">
        <f t="shared" si="202"/>
        <v>0.78297351336513576</v>
      </c>
      <c r="F925" s="35">
        <f t="shared" si="203"/>
        <v>0.71356547152024907</v>
      </c>
      <c r="G925" s="35">
        <f t="shared" si="204"/>
        <v>0.64660307901702307</v>
      </c>
      <c r="H925" s="35">
        <f t="shared" si="205"/>
        <v>0.58573631869537734</v>
      </c>
      <c r="I925" s="35">
        <f t="shared" si="206"/>
        <v>0.53204270000040232</v>
      </c>
      <c r="J925" s="35">
        <f t="shared" si="207"/>
        <v>0.48531297542787832</v>
      </c>
      <c r="K925" s="35">
        <f t="shared" si="208"/>
        <v>0.44482208018148278</v>
      </c>
      <c r="L925" s="35">
        <f t="shared" si="209"/>
        <v>0.40971483048195279</v>
      </c>
      <c r="M925" s="35">
        <f t="shared" si="210"/>
        <v>0.37917393074221623</v>
      </c>
      <c r="N925" s="35">
        <f t="shared" si="211"/>
        <v>0.35248035893672164</v>
      </c>
    </row>
    <row r="926" spans="1:14">
      <c r="A926" s="34">
        <f t="shared" si="198"/>
        <v>1395.1834141441082</v>
      </c>
      <c r="B926" s="35">
        <f t="shared" si="199"/>
        <v>8761751.8408249989</v>
      </c>
      <c r="C926" s="36">
        <f t="shared" si="200"/>
        <v>0.89393896527447314</v>
      </c>
      <c r="D926" s="35">
        <f t="shared" si="201"/>
        <v>0.84670631040472699</v>
      </c>
      <c r="E926" s="35">
        <f t="shared" si="202"/>
        <v>0.78228930689597953</v>
      </c>
      <c r="F926" s="35">
        <f t="shared" si="203"/>
        <v>0.71266989315158991</v>
      </c>
      <c r="G926" s="35">
        <f t="shared" si="204"/>
        <v>0.64557563411953611</v>
      </c>
      <c r="H926" s="35">
        <f t="shared" si="205"/>
        <v>0.58464466461773146</v>
      </c>
      <c r="I926" s="35">
        <f t="shared" si="206"/>
        <v>0.53093424299190384</v>
      </c>
      <c r="J926" s="35">
        <f t="shared" si="207"/>
        <v>0.48421747917818075</v>
      </c>
      <c r="K926" s="35">
        <f t="shared" si="208"/>
        <v>0.44375673206224159</v>
      </c>
      <c r="L926" s="35">
        <f t="shared" si="209"/>
        <v>0.40868864024139451</v>
      </c>
      <c r="M926" s="35">
        <f t="shared" si="210"/>
        <v>0.37819085546156661</v>
      </c>
      <c r="N926" s="35">
        <f t="shared" si="211"/>
        <v>0.35154134464913467</v>
      </c>
    </row>
    <row r="927" spans="1:14">
      <c r="A927" s="34">
        <f t="shared" si="198"/>
        <v>1398.3996440760473</v>
      </c>
      <c r="B927" s="35">
        <f t="shared" si="199"/>
        <v>8781949.7647975776</v>
      </c>
      <c r="C927" s="36">
        <f t="shared" si="200"/>
        <v>0.89377008775091993</v>
      </c>
      <c r="D927" s="35">
        <f t="shared" si="201"/>
        <v>0.84629062446155456</v>
      </c>
      <c r="E927" s="35">
        <f t="shared" si="202"/>
        <v>0.78160398822319721</v>
      </c>
      <c r="F927" s="35">
        <f t="shared" si="203"/>
        <v>0.71177367049041151</v>
      </c>
      <c r="G927" s="35">
        <f t="shared" si="204"/>
        <v>0.64454836178665542</v>
      </c>
      <c r="H927" s="35">
        <f t="shared" si="205"/>
        <v>0.58355402392761602</v>
      </c>
      <c r="I927" s="35">
        <f t="shared" si="206"/>
        <v>0.52982750166495984</v>
      </c>
      <c r="J927" s="35">
        <f t="shared" si="207"/>
        <v>0.4831242213016832</v>
      </c>
      <c r="K927" s="35">
        <f t="shared" si="208"/>
        <v>0.44269398120222447</v>
      </c>
      <c r="L927" s="35">
        <f t="shared" si="209"/>
        <v>0.40766527557147231</v>
      </c>
      <c r="M927" s="35">
        <f t="shared" si="210"/>
        <v>0.37721073672371219</v>
      </c>
      <c r="N927" s="35">
        <f t="shared" si="211"/>
        <v>0.35060534804076382</v>
      </c>
    </row>
    <row r="928" spans="1:14">
      <c r="A928" s="34">
        <f t="shared" si="198"/>
        <v>1401.6232881836927</v>
      </c>
      <c r="B928" s="35">
        <f t="shared" si="199"/>
        <v>8802194.249793591</v>
      </c>
      <c r="C928" s="36">
        <f t="shared" si="200"/>
        <v>0.89360107067066663</v>
      </c>
      <c r="D928" s="35">
        <f t="shared" si="201"/>
        <v>0.8458740388297501</v>
      </c>
      <c r="E928" s="35">
        <f t="shared" si="202"/>
        <v>0.78091755794172646</v>
      </c>
      <c r="F928" s="35">
        <f t="shared" si="203"/>
        <v>0.71087680885723059</v>
      </c>
      <c r="G928" s="35">
        <f t="shared" si="204"/>
        <v>0.64352126899561157</v>
      </c>
      <c r="H928" s="35">
        <f t="shared" si="205"/>
        <v>0.58246440206691585</v>
      </c>
      <c r="I928" s="35">
        <f t="shared" si="206"/>
        <v>0.52872247814895845</v>
      </c>
      <c r="J928" s="35">
        <f t="shared" si="207"/>
        <v>0.48203320013139589</v>
      </c>
      <c r="K928" s="35">
        <f t="shared" si="208"/>
        <v>0.44163382239883509</v>
      </c>
      <c r="L928" s="35">
        <f t="shared" si="209"/>
        <v>0.40664472830243653</v>
      </c>
      <c r="M928" s="35">
        <f t="shared" si="210"/>
        <v>0.37623356402058467</v>
      </c>
      <c r="N928" s="35">
        <f t="shared" si="211"/>
        <v>0.34967235684145737</v>
      </c>
    </row>
    <row r="929" spans="1:14">
      <c r="A929" s="34">
        <f t="shared" si="198"/>
        <v>1404.8543635584847</v>
      </c>
      <c r="B929" s="35">
        <f t="shared" si="199"/>
        <v>8822485.4031472839</v>
      </c>
      <c r="C929" s="36">
        <f t="shared" si="200"/>
        <v>0.89343191082331974</v>
      </c>
      <c r="D929" s="35">
        <f t="shared" si="201"/>
        <v>0.84545654993317054</v>
      </c>
      <c r="E929" s="35">
        <f t="shared" si="202"/>
        <v>0.78023001668147929</v>
      </c>
      <c r="F929" s="35">
        <f t="shared" si="203"/>
        <v>0.70997931359196631</v>
      </c>
      <c r="G929" s="35">
        <f t="shared" si="204"/>
        <v>0.64249436270687599</v>
      </c>
      <c r="H929" s="35">
        <f t="shared" si="205"/>
        <v>0.58137580443431569</v>
      </c>
      <c r="I929" s="35">
        <f t="shared" si="206"/>
        <v>0.52761917452467755</v>
      </c>
      <c r="J929" s="35">
        <f t="shared" si="207"/>
        <v>0.4809444139635391</v>
      </c>
      <c r="K929" s="35">
        <f t="shared" si="208"/>
        <v>0.44057625043393411</v>
      </c>
      <c r="L929" s="35">
        <f t="shared" si="209"/>
        <v>0.40562699027330607</v>
      </c>
      <c r="M929" s="35">
        <f t="shared" si="210"/>
        <v>0.37525932687639929</v>
      </c>
      <c r="N929" s="35">
        <f t="shared" si="211"/>
        <v>0.34874235883418497</v>
      </c>
    </row>
    <row r="930" spans="1:14">
      <c r="A930" s="34">
        <f t="shared" si="198"/>
        <v>1408.0928873312632</v>
      </c>
      <c r="B930" s="35">
        <f t="shared" si="199"/>
        <v>8842823.3324403334</v>
      </c>
      <c r="C930" s="36">
        <f t="shared" si="200"/>
        <v>0.89326260500078825</v>
      </c>
      <c r="D930" s="35">
        <f t="shared" si="201"/>
        <v>0.84503815421155437</v>
      </c>
      <c r="E930" s="35">
        <f t="shared" si="202"/>
        <v>0.77954136510733685</v>
      </c>
      <c r="F930" s="35">
        <f t="shared" si="203"/>
        <v>0.70908119005372272</v>
      </c>
      <c r="G930" s="35">
        <f t="shared" si="204"/>
        <v>0.64146764986399862</v>
      </c>
      <c r="H930" s="35">
        <f t="shared" si="205"/>
        <v>0.58028823638542604</v>
      </c>
      <c r="I930" s="35">
        <f t="shared" si="206"/>
        <v>0.52651759282468924</v>
      </c>
      <c r="J930" s="35">
        <f t="shared" si="207"/>
        <v>0.47985786105807404</v>
      </c>
      <c r="K930" s="35">
        <f t="shared" si="208"/>
        <v>0.4395212600743385</v>
      </c>
      <c r="L930" s="35">
        <f t="shared" si="209"/>
        <v>0.40461205333222428</v>
      </c>
      <c r="M930" s="35">
        <f t="shared" si="210"/>
        <v>0.37428801484781105</v>
      </c>
      <c r="N930" s="35">
        <f t="shared" si="211"/>
        <v>0.34781534185497381</v>
      </c>
    </row>
    <row r="931" spans="1:14">
      <c r="A931" s="34">
        <f t="shared" si="198"/>
        <v>1411.3388766723588</v>
      </c>
      <c r="B931" s="35">
        <f t="shared" si="199"/>
        <v>8863208.1455024127</v>
      </c>
      <c r="C931" s="36">
        <f t="shared" si="200"/>
        <v>0.89309314999724287</v>
      </c>
      <c r="D931" s="35">
        <f t="shared" si="201"/>
        <v>0.84461884812060639</v>
      </c>
      <c r="E931" s="35">
        <f t="shared" si="202"/>
        <v>0.77885160391915109</v>
      </c>
      <c r="F931" s="35">
        <f t="shared" si="203"/>
        <v>0.70818244362057226</v>
      </c>
      <c r="G931" s="35">
        <f t="shared" si="204"/>
        <v>0.6404411373934521</v>
      </c>
      <c r="H931" s="35">
        <f t="shared" si="205"/>
        <v>0.57920170323291587</v>
      </c>
      <c r="I931" s="35">
        <f t="shared" si="206"/>
        <v>0.52541773503376465</v>
      </c>
      <c r="J931" s="35">
        <f t="shared" si="207"/>
        <v>0.47877353963923031</v>
      </c>
      <c r="K931" s="35">
        <f t="shared" si="208"/>
        <v>0.43846884607231507</v>
      </c>
      <c r="L931" s="35">
        <f t="shared" si="209"/>
        <v>0.40359990933680906</v>
      </c>
      <c r="M931" s="35">
        <f t="shared" si="210"/>
        <v>0.37331961752406417</v>
      </c>
      <c r="N931" s="35">
        <f t="shared" si="211"/>
        <v>0.34689129379284206</v>
      </c>
    </row>
    <row r="932" spans="1:14">
      <c r="A932" s="34">
        <f t="shared" si="198"/>
        <v>1414.5923487916839</v>
      </c>
      <c r="B932" s="35">
        <f t="shared" si="199"/>
        <v>8883639.9504117742</v>
      </c>
      <c r="C932" s="36">
        <f t="shared" si="200"/>
        <v>0.8929235426090677</v>
      </c>
      <c r="D932" s="35">
        <f t="shared" si="201"/>
        <v>0.84419862813207425</v>
      </c>
      <c r="E932" s="35">
        <f t="shared" si="202"/>
        <v>0.77816073385173901</v>
      </c>
      <c r="F932" s="35">
        <f t="shared" si="203"/>
        <v>0.70728307968933735</v>
      </c>
      <c r="G932" s="35">
        <f t="shared" si="204"/>
        <v>0.63941483220447126</v>
      </c>
      <c r="H932" s="35">
        <f t="shared" si="205"/>
        <v>0.57811621024664084</v>
      </c>
      <c r="I932" s="35">
        <f t="shared" si="206"/>
        <v>0.52431960308927272</v>
      </c>
      <c r="J932" s="35">
        <f t="shared" si="207"/>
        <v>0.47769144789602525</v>
      </c>
      <c r="K932" s="35">
        <f t="shared" si="208"/>
        <v>0.4374190031660633</v>
      </c>
      <c r="L932" s="35">
        <f t="shared" si="209"/>
        <v>0.40259055015449324</v>
      </c>
      <c r="M932" s="35">
        <f t="shared" si="210"/>
        <v>0.37235412452713385</v>
      </c>
      <c r="N932" s="35">
        <f t="shared" si="211"/>
        <v>0.34597020258972561</v>
      </c>
    </row>
    <row r="933" spans="1:14">
      <c r="A933" s="34">
        <f t="shared" si="198"/>
        <v>1417.853320938824</v>
      </c>
      <c r="B933" s="35">
        <f t="shared" si="199"/>
        <v>8904118.8554958142</v>
      </c>
      <c r="C933" s="36">
        <f t="shared" si="200"/>
        <v>0.89275377963481528</v>
      </c>
      <c r="D933" s="35">
        <f t="shared" si="201"/>
        <v>0.84377749073382569</v>
      </c>
      <c r="E933" s="35">
        <f t="shared" si="202"/>
        <v>0.77746875567487728</v>
      </c>
      <c r="F933" s="35">
        <f t="shared" si="203"/>
        <v>0.70638310367537094</v>
      </c>
      <c r="G933" s="35">
        <f t="shared" si="204"/>
        <v>0.63838874118889721</v>
      </c>
      <c r="H933" s="35">
        <f t="shared" si="205"/>
        <v>0.57703176265377354</v>
      </c>
      <c r="I933" s="35">
        <f t="shared" si="206"/>
        <v>0.52322319888157831</v>
      </c>
      <c r="J933" s="35">
        <f t="shared" si="207"/>
        <v>0.47661158398277875</v>
      </c>
      <c r="K933" s="35">
        <f t="shared" si="208"/>
        <v>0.43637172608019303</v>
      </c>
      <c r="L933" s="35">
        <f t="shared" si="209"/>
        <v>0.40158396766285748</v>
      </c>
      <c r="M933" s="35">
        <f t="shared" si="210"/>
        <v>0.37139152551186255</v>
      </c>
      <c r="N933" s="35">
        <f t="shared" si="211"/>
        <v>0.34505205624040119</v>
      </c>
    </row>
    <row r="934" spans="1:14">
      <c r="A934" s="34">
        <f t="shared" si="198"/>
        <v>1421.1218104031286</v>
      </c>
      <c r="B934" s="35">
        <f t="shared" si="199"/>
        <v>8924644.9693316482</v>
      </c>
      <c r="C934" s="36">
        <f t="shared" si="200"/>
        <v>0.89258385787516625</v>
      </c>
      <c r="D934" s="35">
        <f t="shared" si="201"/>
        <v>0.84335543242993372</v>
      </c>
      <c r="E934" s="35">
        <f t="shared" si="202"/>
        <v>0.77677567019329774</v>
      </c>
      <c r="F934" s="35">
        <f t="shared" si="203"/>
        <v>0.70548252101233799</v>
      </c>
      <c r="G934" s="35">
        <f t="shared" si="204"/>
        <v>0.6373628712210232</v>
      </c>
      <c r="H934" s="35">
        <f t="shared" si="205"/>
        <v>0.57594836563893703</v>
      </c>
      <c r="I934" s="35">
        <f t="shared" si="206"/>
        <v>0.52212852425443901</v>
      </c>
      <c r="J934" s="35">
        <f t="shared" si="207"/>
        <v>0.47553394601962329</v>
      </c>
      <c r="K934" s="35">
        <f t="shared" si="208"/>
        <v>0.43532700952619491</v>
      </c>
      <c r="L934" s="35">
        <f t="shared" si="209"/>
        <v>0.40058015374995809</v>
      </c>
      <c r="M934" s="35">
        <f t="shared" si="210"/>
        <v>0.37043181016609078</v>
      </c>
      <c r="N934" s="35">
        <f t="shared" si="211"/>
        <v>0.34413684279240625</v>
      </c>
    </row>
    <row r="935" spans="1:14">
      <c r="A935" s="34">
        <f t="shared" si="198"/>
        <v>1424.3978345138034</v>
      </c>
      <c r="B935" s="35">
        <f t="shared" si="199"/>
        <v>8945218.4007466864</v>
      </c>
      <c r="C935" s="36">
        <f t="shared" si="200"/>
        <v>0.89241377413288137</v>
      </c>
      <c r="D935" s="35">
        <f t="shared" si="201"/>
        <v>0.84293244974075299</v>
      </c>
      <c r="E935" s="35">
        <f t="shared" si="202"/>
        <v>0.77608147824667739</v>
      </c>
      <c r="F935" s="35">
        <f t="shared" si="203"/>
        <v>0.704581337151994</v>
      </c>
      <c r="G935" s="35">
        <f t="shared" si="204"/>
        <v>0.6363372291574384</v>
      </c>
      <c r="H935" s="35">
        <f t="shared" si="205"/>
        <v>0.57486602434433398</v>
      </c>
      <c r="I935" s="35">
        <f t="shared" si="206"/>
        <v>0.5210355810053966</v>
      </c>
      <c r="J935" s="35">
        <f t="shared" si="207"/>
        <v>0.47445853209300648</v>
      </c>
      <c r="K935" s="35">
        <f t="shared" si="208"/>
        <v>0.43428484820290192</v>
      </c>
      <c r="L935" s="35">
        <f t="shared" si="209"/>
        <v>0.39957910031464411</v>
      </c>
      <c r="M935" s="35">
        <f t="shared" si="210"/>
        <v>0.36947496821077924</v>
      </c>
      <c r="N935" s="35">
        <f t="shared" si="211"/>
        <v>0.34322455034595267</v>
      </c>
    </row>
    <row r="936" spans="1:14">
      <c r="A936" s="34">
        <f t="shared" si="198"/>
        <v>1427.6814106400025</v>
      </c>
      <c r="B936" s="35">
        <f t="shared" si="199"/>
        <v>8965839.258819215</v>
      </c>
      <c r="C936" s="36">
        <f t="shared" si="200"/>
        <v>0.89224352521276062</v>
      </c>
      <c r="D936" s="35">
        <f t="shared" si="201"/>
        <v>0.84250853920300328</v>
      </c>
      <c r="E936" s="35">
        <f t="shared" si="202"/>
        <v>0.77538618070963128</v>
      </c>
      <c r="F936" s="35">
        <f t="shared" si="203"/>
        <v>0.70367955756396483</v>
      </c>
      <c r="G936" s="35">
        <f t="shared" si="204"/>
        <v>0.63531182183687751</v>
      </c>
      <c r="H936" s="35">
        <f t="shared" si="205"/>
        <v>0.57378474386988121</v>
      </c>
      <c r="I936" s="35">
        <f t="shared" si="206"/>
        <v>0.51994437088616929</v>
      </c>
      <c r="J936" s="35">
        <f t="shared" si="207"/>
        <v>0.47338534025618972</v>
      </c>
      <c r="K936" s="35">
        <f t="shared" si="208"/>
        <v>0.43324523679694499</v>
      </c>
      <c r="L936" s="35">
        <f t="shared" si="209"/>
        <v>0.39858079926686957</v>
      </c>
      <c r="M936" s="35">
        <f t="shared" si="210"/>
        <v>0.3685209894001279</v>
      </c>
      <c r="N936" s="35">
        <f t="shared" si="211"/>
        <v>0.34231516705383774</v>
      </c>
    </row>
    <row r="937" spans="1:14">
      <c r="A937" s="34">
        <f t="shared" si="198"/>
        <v>1430.9725561909192</v>
      </c>
      <c r="B937" s="35">
        <f t="shared" si="199"/>
        <v>8986507.6528789736</v>
      </c>
      <c r="C937" s="36">
        <f t="shared" si="200"/>
        <v>0.89207310792160011</v>
      </c>
      <c r="D937" s="35">
        <f t="shared" si="201"/>
        <v>0.84208369736985056</v>
      </c>
      <c r="E937" s="35">
        <f t="shared" si="202"/>
        <v>0.77468977849170073</v>
      </c>
      <c r="F937" s="35">
        <f t="shared" si="203"/>
        <v>0.70277718773552433</v>
      </c>
      <c r="G937" s="35">
        <f t="shared" si="204"/>
        <v>0.63428665608006751</v>
      </c>
      <c r="H937" s="35">
        <f t="shared" si="205"/>
        <v>0.57270452927334126</v>
      </c>
      <c r="I937" s="35">
        <f t="shared" si="206"/>
        <v>0.51885489560303799</v>
      </c>
      <c r="J937" s="35">
        <f t="shared" si="207"/>
        <v>0.47231436852974112</v>
      </c>
      <c r="K937" s="35">
        <f t="shared" si="208"/>
        <v>0.43220816998320161</v>
      </c>
      <c r="L937" s="35">
        <f t="shared" si="209"/>
        <v>0.3975852425279976</v>
      </c>
      <c r="M937" s="35">
        <f t="shared" si="210"/>
        <v>0.36756986352168636</v>
      </c>
      <c r="N937" s="35">
        <f t="shared" si="211"/>
        <v>0.34140868112135087</v>
      </c>
    </row>
    <row r="938" spans="1:14">
      <c r="A938" s="34">
        <f t="shared" si="198"/>
        <v>1434.2712886158799</v>
      </c>
      <c r="B938" s="35">
        <f t="shared" si="199"/>
        <v>9007223.6925077252</v>
      </c>
      <c r="C938" s="36">
        <f t="shared" si="200"/>
        <v>0.8919025190681481</v>
      </c>
      <c r="D938" s="35">
        <f t="shared" si="201"/>
        <v>0.84165792081098945</v>
      </c>
      <c r="E938" s="35">
        <f t="shared" si="202"/>
        <v>0.7739922725373426</v>
      </c>
      <c r="F938" s="35">
        <f t="shared" si="203"/>
        <v>0.70187423317137265</v>
      </c>
      <c r="G938" s="35">
        <f t="shared" si="204"/>
        <v>0.63326173868957847</v>
      </c>
      <c r="H938" s="35">
        <f t="shared" si="205"/>
        <v>0.5716253855704575</v>
      </c>
      <c r="I938" s="35">
        <f t="shared" si="206"/>
        <v>0.51776715681723484</v>
      </c>
      <c r="J938" s="35">
        <f t="shared" si="207"/>
        <v>0.47124561490202294</v>
      </c>
      <c r="K938" s="35">
        <f t="shared" si="208"/>
        <v>0.43117364242523704</v>
      </c>
      <c r="L938" s="35">
        <f t="shared" si="209"/>
        <v>0.39659242203109851</v>
      </c>
      <c r="M938" s="35">
        <f t="shared" si="210"/>
        <v>0.36662158039646164</v>
      </c>
      <c r="N938" s="35">
        <f t="shared" si="211"/>
        <v>0.34050508080617675</v>
      </c>
    </row>
    <row r="939" spans="1:14">
      <c r="A939" s="34">
        <f t="shared" si="198"/>
        <v>1437.5776254044354</v>
      </c>
      <c r="B939" s="35">
        <f t="shared" si="199"/>
        <v>9027987.4875398539</v>
      </c>
      <c r="C939" s="36">
        <f t="shared" si="200"/>
        <v>0.89173175546306582</v>
      </c>
      <c r="D939" s="35">
        <f t="shared" si="201"/>
        <v>0.84123120611272695</v>
      </c>
      <c r="E939" s="35">
        <f t="shared" si="202"/>
        <v>0.77329366382591569</v>
      </c>
      <c r="F939" s="35">
        <f t="shared" si="203"/>
        <v>0.70097069939341305</v>
      </c>
      <c r="G939" s="35">
        <f t="shared" si="204"/>
        <v>0.63223707644967519</v>
      </c>
      <c r="H939" s="35">
        <f t="shared" si="205"/>
        <v>0.57054731773508727</v>
      </c>
      <c r="I939" s="35">
        <f t="shared" si="206"/>
        <v>0.51668115614532406</v>
      </c>
      <c r="J939" s="35">
        <f t="shared" si="207"/>
        <v>0.47017907732967329</v>
      </c>
      <c r="K939" s="35">
        <f t="shared" si="208"/>
        <v>0.43014164877573907</v>
      </c>
      <c r="L939" s="35">
        <f t="shared" si="209"/>
        <v>0.3956023297212401</v>
      </c>
      <c r="M939" s="35">
        <f t="shared" si="210"/>
        <v>0.36567612987901682</v>
      </c>
      <c r="N939" s="35">
        <f t="shared" si="211"/>
        <v>0.33960435441829423</v>
      </c>
    </row>
    <row r="940" spans="1:14">
      <c r="A940" s="34">
        <f t="shared" si="198"/>
        <v>1440.8915840864543</v>
      </c>
      <c r="B940" s="35">
        <f t="shared" si="199"/>
        <v>9048799.1480629332</v>
      </c>
      <c r="C940" s="36">
        <f t="shared" si="200"/>
        <v>0.8915608139188812</v>
      </c>
      <c r="D940" s="35">
        <f t="shared" si="201"/>
        <v>0.84080354987806349</v>
      </c>
      <c r="E940" s="35">
        <f t="shared" si="202"/>
        <v>0.77259395337166492</v>
      </c>
      <c r="F940" s="35">
        <f t="shared" si="203"/>
        <v>0.70006659194052767</v>
      </c>
      <c r="G940" s="35">
        <f t="shared" si="204"/>
        <v>0.63121267612616827</v>
      </c>
      <c r="H940" s="35">
        <f t="shared" si="205"/>
        <v>0.56947033069933628</v>
      </c>
      <c r="I940" s="35">
        <f t="shared" si="206"/>
        <v>0.51559689515958429</v>
      </c>
      <c r="J940" s="35">
        <f t="shared" si="207"/>
        <v>0.46911475373808276</v>
      </c>
      <c r="K940" s="35">
        <f t="shared" si="208"/>
        <v>0.42911218367694487</v>
      </c>
      <c r="L940" s="35">
        <f t="shared" si="209"/>
        <v>0.39461495755577103</v>
      </c>
      <c r="M940" s="35">
        <f t="shared" si="210"/>
        <v>0.36473350185756664</v>
      </c>
      <c r="N940" s="35">
        <f t="shared" si="211"/>
        <v>0.33870649031987143</v>
      </c>
    </row>
    <row r="941" spans="1:14">
      <c r="A941" s="34">
        <f t="shared" si="198"/>
        <v>1444.2131822322156</v>
      </c>
      <c r="B941" s="35">
        <f t="shared" si="199"/>
        <v>9069658.7844183128</v>
      </c>
      <c r="C941" s="36">
        <f t="shared" si="200"/>
        <v>0.89138969124995304</v>
      </c>
      <c r="D941" s="35">
        <f t="shared" si="201"/>
        <v>0.8403749487267802</v>
      </c>
      <c r="E941" s="35">
        <f t="shared" si="202"/>
        <v>0.77189314222370842</v>
      </c>
      <c r="F941" s="35">
        <f t="shared" si="203"/>
        <v>0.69916191636835501</v>
      </c>
      <c r="G941" s="35">
        <f t="shared" si="204"/>
        <v>0.6301885444662696</v>
      </c>
      <c r="H941" s="35">
        <f t="shared" si="205"/>
        <v>0.56839442935369511</v>
      </c>
      <c r="I941" s="35">
        <f t="shared" si="206"/>
        <v>0.51451437538838718</v>
      </c>
      <c r="J941" s="35">
        <f t="shared" si="207"/>
        <v>0.46805264202186719</v>
      </c>
      <c r="K941" s="35">
        <f t="shared" si="208"/>
        <v>0.42808524176106333</v>
      </c>
      <c r="L941" s="35">
        <f t="shared" si="209"/>
        <v>0.39363029750459905</v>
      </c>
      <c r="M941" s="35">
        <f t="shared" si="210"/>
        <v>0.36379368625406738</v>
      </c>
      <c r="N941" s="35">
        <f t="shared" si="211"/>
        <v>0.33781147692515912</v>
      </c>
    </row>
    <row r="942" spans="1:14">
      <c r="A942" s="34">
        <f t="shared" si="198"/>
        <v>1447.5424374525019</v>
      </c>
      <c r="B942" s="35">
        <f t="shared" si="199"/>
        <v>9090566.5072017126</v>
      </c>
      <c r="C942" s="36">
        <f t="shared" si="200"/>
        <v>0.89121838427242461</v>
      </c>
      <c r="D942" s="35">
        <f t="shared" si="201"/>
        <v>0.83994539929551915</v>
      </c>
      <c r="E942" s="35">
        <f t="shared" si="202"/>
        <v>0.77119123146601576</v>
      </c>
      <c r="F942" s="35">
        <f t="shared" si="203"/>
        <v>0.69825667824906235</v>
      </c>
      <c r="G942" s="35">
        <f t="shared" si="204"/>
        <v>0.62916468819844595</v>
      </c>
      <c r="H942" s="35">
        <f t="shared" si="205"/>
        <v>0.56731961854717328</v>
      </c>
      <c r="I942" s="35">
        <f t="shared" si="206"/>
        <v>0.51343359831657309</v>
      </c>
      <c r="J942" s="35">
        <f t="shared" si="207"/>
        <v>0.46699274004533231</v>
      </c>
      <c r="K942" s="35">
        <f t="shared" si="208"/>
        <v>0.42706081765068798</v>
      </c>
      <c r="L942" s="35">
        <f t="shared" si="209"/>
        <v>0.39264834155046058</v>
      </c>
      <c r="M942" s="35">
        <f t="shared" si="210"/>
        <v>0.36285667302429969</v>
      </c>
      <c r="N942" s="35">
        <f t="shared" si="211"/>
        <v>0.3369193027003774</v>
      </c>
    </row>
    <row r="943" spans="1:14">
      <c r="A943" s="34">
        <f t="shared" si="198"/>
        <v>1450.8793673986929</v>
      </c>
      <c r="B943" s="35">
        <f t="shared" si="199"/>
        <v>9111522.4272637907</v>
      </c>
      <c r="C943" s="36">
        <f t="shared" si="200"/>
        <v>0.89104688980418834</v>
      </c>
      <c r="D943" s="35">
        <f t="shared" si="201"/>
        <v>0.83951489823787206</v>
      </c>
      <c r="E943" s="35">
        <f t="shared" si="202"/>
        <v>0.7704882222173941</v>
      </c>
      <c r="F943" s="35">
        <f t="shared" si="203"/>
        <v>0.6973508831711237</v>
      </c>
      <c r="G943" s="35">
        <f t="shared" si="204"/>
        <v>0.62814111403227813</v>
      </c>
      <c r="H943" s="35">
        <f t="shared" si="205"/>
        <v>0.56624590308743794</v>
      </c>
      <c r="I943" s="35">
        <f t="shared" si="206"/>
        <v>0.51235456538582624</v>
      </c>
      <c r="J943" s="35">
        <f t="shared" si="207"/>
        <v>0.4659350456429367</v>
      </c>
      <c r="K943" s="35">
        <f t="shared" si="208"/>
        <v>0.42603890595920668</v>
      </c>
      <c r="L943" s="35">
        <f t="shared" si="209"/>
        <v>0.39166908168918652</v>
      </c>
      <c r="M943" s="35">
        <f t="shared" si="210"/>
        <v>0.36192245215794899</v>
      </c>
      <c r="N943" s="35">
        <f t="shared" si="211"/>
        <v>0.33602995616360287</v>
      </c>
    </row>
    <row r="944" spans="1:14">
      <c r="A944" s="34">
        <f t="shared" si="198"/>
        <v>1454.2239897628592</v>
      </c>
      <c r="B944" s="35">
        <f t="shared" si="199"/>
        <v>9132526.6557107568</v>
      </c>
      <c r="C944" s="36">
        <f t="shared" si="200"/>
        <v>0.89087520466484116</v>
      </c>
      <c r="D944" s="35">
        <f t="shared" si="201"/>
        <v>0.83908344222446285</v>
      </c>
      <c r="E944" s="35">
        <f t="shared" si="202"/>
        <v>0.76978411563146376</v>
      </c>
      <c r="F944" s="35">
        <f t="shared" si="203"/>
        <v>0.69644453673909124</v>
      </c>
      <c r="G944" s="35">
        <f t="shared" si="204"/>
        <v>0.62711782865831489</v>
      </c>
      <c r="H944" s="35">
        <f t="shared" si="205"/>
        <v>0.56517328774094755</v>
      </c>
      <c r="I944" s="35">
        <f t="shared" si="206"/>
        <v>0.51127727799504363</v>
      </c>
      <c r="J944" s="35">
        <f t="shared" si="207"/>
        <v>0.4648795566197465</v>
      </c>
      <c r="K944" s="35">
        <f t="shared" si="208"/>
        <v>0.42501950129120103</v>
      </c>
      <c r="L944" s="35">
        <f t="shared" si="209"/>
        <v>0.39069250992995846</v>
      </c>
      <c r="M944" s="35">
        <f t="shared" si="210"/>
        <v>0.36099101367867803</v>
      </c>
      <c r="N944" s="35">
        <f t="shared" si="211"/>
        <v>0.33514342588464924</v>
      </c>
    </row>
    <row r="945" spans="1:14">
      <c r="A945" s="34">
        <f t="shared" si="198"/>
        <v>1457.5763222778558</v>
      </c>
      <c r="B945" s="35">
        <f t="shared" si="199"/>
        <v>9153579.3039049339</v>
      </c>
      <c r="C945" s="36">
        <f t="shared" si="200"/>
        <v>0.89070332567564758</v>
      </c>
      <c r="D945" s="35">
        <f t="shared" si="201"/>
        <v>0.83865102794303514</v>
      </c>
      <c r="E945" s="35">
        <f t="shared" si="202"/>
        <v>0.76907891289663899</v>
      </c>
      <c r="F945" s="35">
        <f t="shared" si="203"/>
        <v>0.69553764457336997</v>
      </c>
      <c r="G945" s="35">
        <f t="shared" si="204"/>
        <v>0.62609483874793626</v>
      </c>
      <c r="H945" s="35">
        <f t="shared" si="205"/>
        <v>0.56410177723309174</v>
      </c>
      <c r="I945" s="35">
        <f t="shared" si="206"/>
        <v>0.51020173750070696</v>
      </c>
      <c r="J945" s="35">
        <f t="shared" si="207"/>
        <v>0.46382627075188748</v>
      </c>
      <c r="K945" s="35">
        <f t="shared" si="208"/>
        <v>0.42400259824284325</v>
      </c>
      <c r="L945" s="35">
        <f t="shared" si="209"/>
        <v>0.3897186182955622</v>
      </c>
      <c r="M945" s="35">
        <f t="shared" si="210"/>
        <v>0.36006234764419676</v>
      </c>
      <c r="N945" s="35">
        <f t="shared" si="211"/>
        <v>0.33425970048494735</v>
      </c>
    </row>
    <row r="946" spans="1:14">
      <c r="A946" s="34">
        <f t="shared" si="198"/>
        <v>1460.9363827174157</v>
      </c>
      <c r="B946" s="35">
        <f t="shared" si="199"/>
        <v>9174680.4834653698</v>
      </c>
      <c r="C946" s="36">
        <f t="shared" si="200"/>
        <v>0.89053124965949948</v>
      </c>
      <c r="D946" s="35">
        <f t="shared" si="201"/>
        <v>0.83821765209853749</v>
      </c>
      <c r="E946" s="35">
        <f t="shared" si="202"/>
        <v>0.76837261523610467</v>
      </c>
      <c r="F946" s="35">
        <f t="shared" si="203"/>
        <v>0.69463021230999078</v>
      </c>
      <c r="G946" s="35">
        <f t="shared" si="204"/>
        <v>0.62507215095321189</v>
      </c>
      <c r="H946" s="35">
        <f t="shared" si="205"/>
        <v>0.56303137624832766</v>
      </c>
      <c r="I946" s="35">
        <f t="shared" si="206"/>
        <v>0.50912794521724769</v>
      </c>
      <c r="J946" s="35">
        <f t="shared" si="207"/>
        <v>0.46277518578699084</v>
      </c>
      <c r="K946" s="35">
        <f t="shared" si="208"/>
        <v>0.42298819140228433</v>
      </c>
      <c r="L946" s="35">
        <f t="shared" si="209"/>
        <v>0.38874739882263232</v>
      </c>
      <c r="M946" s="35">
        <f t="shared" si="210"/>
        <v>0.35913644414632578</v>
      </c>
      <c r="N946" s="35">
        <f t="shared" si="211"/>
        <v>0.33337876863742044</v>
      </c>
    </row>
    <row r="947" spans="1:14">
      <c r="A947" s="34">
        <f t="shared" si="198"/>
        <v>1464.3041888962448</v>
      </c>
      <c r="B947" s="35">
        <f t="shared" si="199"/>
        <v>9195830.3062684182</v>
      </c>
      <c r="C947" s="36">
        <f t="shared" si="200"/>
        <v>0.89035897344087711</v>
      </c>
      <c r="D947" s="35">
        <f t="shared" si="201"/>
        <v>0.83778331141321039</v>
      </c>
      <c r="E947" s="35">
        <f t="shared" si="202"/>
        <v>0.76766522390779057</v>
      </c>
      <c r="F947" s="35">
        <f t="shared" si="203"/>
        <v>0.69372224560038243</v>
      </c>
      <c r="G947" s="35">
        <f t="shared" si="204"/>
        <v>0.62404977190676258</v>
      </c>
      <c r="H947" s="35">
        <f t="shared" si="205"/>
        <v>0.56196208943031856</v>
      </c>
      <c r="I947" s="35">
        <f t="shared" si="206"/>
        <v>0.50805590241741172</v>
      </c>
      <c r="J947" s="35">
        <f t="shared" si="207"/>
        <v>0.46172629944463417</v>
      </c>
      <c r="K947" s="35">
        <f t="shared" si="208"/>
        <v>0.42197627535003596</v>
      </c>
      <c r="L947" s="35">
        <f t="shared" si="209"/>
        <v>0.38777884356189224</v>
      </c>
      <c r="M947" s="35">
        <f t="shared" si="210"/>
        <v>0.3582132933110555</v>
      </c>
      <c r="N947" s="35">
        <f t="shared" si="211"/>
        <v>0.33250061906635747</v>
      </c>
    </row>
    <row r="948" spans="1:14">
      <c r="A948" s="34">
        <f t="shared" si="198"/>
        <v>1467.6797586701164</v>
      </c>
      <c r="B948" s="35">
        <f t="shared" si="199"/>
        <v>9217028.8844483308</v>
      </c>
      <c r="C948" s="36">
        <f t="shared" si="200"/>
        <v>0.8901864938458105</v>
      </c>
      <c r="D948" s="35">
        <f t="shared" si="201"/>
        <v>0.83734800262667342</v>
      </c>
      <c r="E948" s="35">
        <f t="shared" si="202"/>
        <v>0.7669567402043469</v>
      </c>
      <c r="F948" s="35">
        <f t="shared" si="203"/>
        <v>0.69281375011114432</v>
      </c>
      <c r="G948" s="35">
        <f t="shared" si="204"/>
        <v>0.62302770822162579</v>
      </c>
      <c r="H948" s="35">
        <f t="shared" si="205"/>
        <v>0.56089392138207239</v>
      </c>
      <c r="I948" s="35">
        <f t="shared" si="206"/>
        <v>0.50698561033262191</v>
      </c>
      <c r="J948" s="35">
        <f t="shared" si="207"/>
        <v>0.46067960941677844</v>
      </c>
      <c r="K948" s="35">
        <f t="shared" si="208"/>
        <v>0.42096684465934892</v>
      </c>
      <c r="L948" s="35">
        <f t="shared" si="209"/>
        <v>0.38681294457838855</v>
      </c>
      <c r="M948" s="35">
        <f t="shared" si="210"/>
        <v>0.35729288529860137</v>
      </c>
      <c r="N948" s="35">
        <f t="shared" si="211"/>
        <v>0.33162524054728337</v>
      </c>
    </row>
    <row r="949" spans="1:14">
      <c r="A949" s="34">
        <f t="shared" si="198"/>
        <v>1471.0631099359653</v>
      </c>
      <c r="B949" s="35">
        <f t="shared" si="199"/>
        <v>9238276.3303978611</v>
      </c>
      <c r="C949" s="36">
        <f t="shared" si="200"/>
        <v>0.8900138077018418</v>
      </c>
      <c r="D949" s="35">
        <f t="shared" si="201"/>
        <v>0.83691172249601398</v>
      </c>
      <c r="E949" s="35">
        <f t="shared" si="202"/>
        <v>0.76624716545311644</v>
      </c>
      <c r="F949" s="35">
        <f t="shared" si="203"/>
        <v>0.69190473152381804</v>
      </c>
      <c r="G949" s="35">
        <f t="shared" si="204"/>
        <v>0.62200596649111817</v>
      </c>
      <c r="H949" s="35">
        <f t="shared" si="205"/>
        <v>0.55982687666608144</v>
      </c>
      <c r="I949" s="35">
        <f t="shared" si="206"/>
        <v>0.5059170701533372</v>
      </c>
      <c r="J949" s="35">
        <f t="shared" si="207"/>
        <v>0.45963511336819862</v>
      </c>
      <c r="K949" s="35">
        <f t="shared" si="208"/>
        <v>0.41995989389658178</v>
      </c>
      <c r="L949" s="35">
        <f t="shared" si="209"/>
        <v>0.38584969395171848</v>
      </c>
      <c r="M949" s="35">
        <f t="shared" si="210"/>
        <v>0.35637521030345348</v>
      </c>
      <c r="N949" s="35">
        <f t="shared" si="211"/>
        <v>0.33075262190682642</v>
      </c>
    </row>
    <row r="950" spans="1:14">
      <c r="A950" s="34">
        <f t="shared" si="198"/>
        <v>1474.4542606319831</v>
      </c>
      <c r="B950" s="35">
        <f t="shared" si="199"/>
        <v>9259572.7567688543</v>
      </c>
      <c r="C950" s="36">
        <f t="shared" si="200"/>
        <v>0.88984091183798775</v>
      </c>
      <c r="D950" s="35">
        <f t="shared" si="201"/>
        <v>0.83647446779587387</v>
      </c>
      <c r="E950" s="35">
        <f t="shared" si="202"/>
        <v>0.76553650101610571</v>
      </c>
      <c r="F950" s="35">
        <f t="shared" si="203"/>
        <v>0.69099519553465749</v>
      </c>
      <c r="G950" s="35">
        <f t="shared" si="204"/>
        <v>0.62098455328870317</v>
      </c>
      <c r="H950" s="35">
        <f t="shared" si="205"/>
        <v>0.55876095980446117</v>
      </c>
      <c r="I950" s="35">
        <f t="shared" si="206"/>
        <v>0.50485028302941048</v>
      </c>
      <c r="J950" s="35">
        <f t="shared" si="207"/>
        <v>0.4585928089369109</v>
      </c>
      <c r="K950" s="35">
        <f t="shared" si="208"/>
        <v>0.41895541762156674</v>
      </c>
      <c r="L950" s="35">
        <f t="shared" si="209"/>
        <v>0.38488908377625247</v>
      </c>
      <c r="M950" s="35">
        <f t="shared" si="210"/>
        <v>0.35546025855442254</v>
      </c>
      <c r="N950" s="35">
        <f t="shared" si="211"/>
        <v>0.3298827520225831</v>
      </c>
    </row>
    <row r="951" spans="1:14">
      <c r="A951" s="34">
        <f t="shared" si="198"/>
        <v>1477.8532287377132</v>
      </c>
      <c r="B951" s="35">
        <f t="shared" si="199"/>
        <v>9280918.2764728386</v>
      </c>
      <c r="C951" s="36">
        <f t="shared" si="200"/>
        <v>0.88966780308469973</v>
      </c>
      <c r="D951" s="35">
        <f t="shared" si="201"/>
        <v>0.83603623531853644</v>
      </c>
      <c r="E951" s="35">
        <f t="shared" si="202"/>
        <v>0.7648247482899535</v>
      </c>
      <c r="F951" s="35">
        <f t="shared" si="203"/>
        <v>0.69008514785439967</v>
      </c>
      <c r="G951" s="35">
        <f t="shared" si="204"/>
        <v>0.61996347516785655</v>
      </c>
      <c r="H951" s="35">
        <f t="shared" si="205"/>
        <v>0.55769617527908966</v>
      </c>
      <c r="I951" s="35">
        <f t="shared" si="206"/>
        <v>0.50378525007044261</v>
      </c>
      <c r="J951" s="35">
        <f t="shared" si="207"/>
        <v>0.45755269373459356</v>
      </c>
      <c r="K951" s="35">
        <f t="shared" si="208"/>
        <v>0.41795341038796718</v>
      </c>
      <c r="L951" s="35">
        <f t="shared" si="209"/>
        <v>0.38393110616135045</v>
      </c>
      <c r="M951" s="35">
        <f t="shared" si="210"/>
        <v>0.35454802031468008</v>
      </c>
      <c r="N951" s="35">
        <f t="shared" si="211"/>
        <v>0.32901561982297961</v>
      </c>
    </row>
    <row r="952" spans="1:14">
      <c r="A952" s="34">
        <f t="shared" si="198"/>
        <v>1481.2600322741462</v>
      </c>
      <c r="B952" s="35">
        <f t="shared" si="199"/>
        <v>9302313.0026816372</v>
      </c>
      <c r="C952" s="36">
        <f t="shared" si="200"/>
        <v>0.88949447827383066</v>
      </c>
      <c r="D952" s="35">
        <f t="shared" si="201"/>
        <v>0.83559702187401974</v>
      </c>
      <c r="E952" s="35">
        <f t="shared" si="202"/>
        <v>0.76411190870590173</v>
      </c>
      <c r="F952" s="35">
        <f t="shared" si="203"/>
        <v>0.68917459420803673</v>
      </c>
      <c r="G952" s="35">
        <f t="shared" si="204"/>
        <v>0.61894273866193794</v>
      </c>
      <c r="H952" s="35">
        <f t="shared" si="205"/>
        <v>0.55663252753174985</v>
      </c>
      <c r="I952" s="35">
        <f t="shared" si="206"/>
        <v>0.50272197234613636</v>
      </c>
      <c r="J952" s="35">
        <f t="shared" si="207"/>
        <v>0.45651476534700575</v>
      </c>
      <c r="K952" s="35">
        <f t="shared" si="208"/>
        <v>0.41695386674363227</v>
      </c>
      <c r="L952" s="35">
        <f t="shared" si="209"/>
        <v>0.38297575323157446</v>
      </c>
      <c r="M952" s="35">
        <f t="shared" si="210"/>
        <v>0.35363848588179719</v>
      </c>
      <c r="N952" s="35">
        <f t="shared" si="211"/>
        <v>0.32815121428713279</v>
      </c>
    </row>
    <row r="953" spans="1:14">
      <c r="A953" s="34">
        <f t="shared" si="198"/>
        <v>1484.6746893038153</v>
      </c>
      <c r="B953" s="35">
        <f t="shared" si="199"/>
        <v>9323757.0488279592</v>
      </c>
      <c r="C953" s="36">
        <f t="shared" si="200"/>
        <v>0.88932093423859671</v>
      </c>
      <c r="D953" s="35">
        <f t="shared" si="201"/>
        <v>0.83515682429016247</v>
      </c>
      <c r="E953" s="35">
        <f t="shared" si="202"/>
        <v>0.76339798372975987</v>
      </c>
      <c r="F953" s="35">
        <f t="shared" si="203"/>
        <v>0.68826354033458381</v>
      </c>
      <c r="G953" s="35">
        <f t="shared" si="204"/>
        <v>0.61792235028405895</v>
      </c>
      <c r="H953" s="35">
        <f t="shared" si="205"/>
        <v>0.55557002096426855</v>
      </c>
      <c r="I953" s="35">
        <f t="shared" si="206"/>
        <v>0.50166045088664624</v>
      </c>
      <c r="J953" s="35">
        <f t="shared" si="207"/>
        <v>0.45547902133439833</v>
      </c>
      <c r="K953" s="35">
        <f t="shared" si="208"/>
        <v>0.41595678123094254</v>
      </c>
      <c r="L953" s="35">
        <f t="shared" si="209"/>
        <v>0.38202301712689313</v>
      </c>
      <c r="M953" s="35">
        <f t="shared" si="210"/>
        <v>0.35273164558777581</v>
      </c>
      <c r="N953" s="35">
        <f t="shared" si="211"/>
        <v>0.32728952444470666</v>
      </c>
    </row>
    <row r="954" spans="1:14">
      <c r="A954" s="34">
        <f t="shared" si="198"/>
        <v>1488.0972179308922</v>
      </c>
      <c r="B954" s="35">
        <f t="shared" si="199"/>
        <v>9345250.5286060032</v>
      </c>
      <c r="C954" s="36">
        <f t="shared" si="200"/>
        <v>0.88914716781353953</v>
      </c>
      <c r="D954" s="35">
        <f t="shared" si="201"/>
        <v>0.83471563941271409</v>
      </c>
      <c r="E954" s="35">
        <f t="shared" si="202"/>
        <v>0.76268297486187131</v>
      </c>
      <c r="F954" s="35">
        <f t="shared" si="203"/>
        <v>0.6873519919868496</v>
      </c>
      <c r="G954" s="35">
        <f t="shared" si="204"/>
        <v>0.61690231652695504</v>
      </c>
      <c r="H954" s="35">
        <f t="shared" si="205"/>
        <v>0.55450865993865839</v>
      </c>
      <c r="I954" s="35">
        <f t="shared" si="206"/>
        <v>0.50060068668292657</v>
      </c>
      <c r="J954" s="35">
        <f t="shared" si="207"/>
        <v>0.45444545923192237</v>
      </c>
      <c r="K954" s="35">
        <f t="shared" si="208"/>
        <v>0.41496214838715251</v>
      </c>
      <c r="L954" s="35">
        <f t="shared" si="209"/>
        <v>0.38107289000288253</v>
      </c>
      <c r="M954" s="35">
        <f t="shared" si="210"/>
        <v>0.35182748979907824</v>
      </c>
      <c r="N954" s="35">
        <f t="shared" si="211"/>
        <v>0.3264305393757671</v>
      </c>
    </row>
    <row r="955" spans="1:14">
      <c r="A955" s="34">
        <f t="shared" si="198"/>
        <v>1491.5276363012829</v>
      </c>
      <c r="B955" s="35">
        <f t="shared" si="199"/>
        <v>9366793.5559720565</v>
      </c>
      <c r="C955" s="36">
        <f t="shared" si="200"/>
        <v>0.88897317583449442</v>
      </c>
      <c r="D955" s="35">
        <f t="shared" si="201"/>
        <v>0.83427346410542691</v>
      </c>
      <c r="E955" s="35">
        <f t="shared" si="202"/>
        <v>0.7619668836370781</v>
      </c>
      <c r="F955" s="35">
        <f t="shared" si="203"/>
        <v>0.68643995493120502</v>
      </c>
      <c r="G955" s="35">
        <f t="shared" si="204"/>
        <v>0.61588264386285974</v>
      </c>
      <c r="H955" s="35">
        <f t="shared" si="205"/>
        <v>0.55344844877725985</v>
      </c>
      <c r="I955" s="35">
        <f t="shared" si="206"/>
        <v>0.49954268068707758</v>
      </c>
      <c r="J955" s="35">
        <f t="shared" si="207"/>
        <v>0.4534140765500328</v>
      </c>
      <c r="K955" s="35">
        <f t="shared" si="208"/>
        <v>0.4139699627447268</v>
      </c>
      <c r="L955" s="35">
        <f t="shared" si="209"/>
        <v>0.38012536403092234</v>
      </c>
      <c r="M955" s="35">
        <f t="shared" si="210"/>
        <v>0.35092600891665204</v>
      </c>
      <c r="N955" s="35">
        <f t="shared" si="211"/>
        <v>0.32557424821063574</v>
      </c>
    </row>
    <row r="956" spans="1:14">
      <c r="A956" s="34">
        <f t="shared" ref="A956:A1019" si="212">A955*10^0.001</f>
        <v>1494.9659626027242</v>
      </c>
      <c r="B956" s="35">
        <f t="shared" si="199"/>
        <v>9388386.2451451086</v>
      </c>
      <c r="C956" s="36">
        <f t="shared" si="200"/>
        <v>0.88879895513855012</v>
      </c>
      <c r="D956" s="35">
        <f t="shared" si="201"/>
        <v>0.83383029525014341</v>
      </c>
      <c r="E956" s="35">
        <f t="shared" si="202"/>
        <v>0.76124971162468102</v>
      </c>
      <c r="F956" s="35">
        <f t="shared" si="203"/>
        <v>0.68552743494735224</v>
      </c>
      <c r="G956" s="35">
        <f t="shared" si="204"/>
        <v>0.61486333874337762</v>
      </c>
      <c r="H956" s="35">
        <f t="shared" si="205"/>
        <v>0.55238939176288215</v>
      </c>
      <c r="I956" s="35">
        <f t="shared" si="206"/>
        <v>0.49848643381268826</v>
      </c>
      <c r="J956" s="35">
        <f t="shared" si="207"/>
        <v>0.45238487077488615</v>
      </c>
      <c r="K956" s="35">
        <f t="shared" si="208"/>
        <v>0.41298021883166985</v>
      </c>
      <c r="L956" s="35">
        <f t="shared" si="209"/>
        <v>0.37918043139838509</v>
      </c>
      <c r="M956" s="35">
        <f t="shared" si="210"/>
        <v>0.35002719337595029</v>
      </c>
      <c r="N956" s="35">
        <f t="shared" si="211"/>
        <v>0.32472064012973889</v>
      </c>
    </row>
    <row r="957" spans="1:14">
      <c r="A957" s="34">
        <f t="shared" si="212"/>
        <v>1498.4122150648798</v>
      </c>
      <c r="B957" s="35">
        <f t="shared" si="199"/>
        <v>9410028.7106074449</v>
      </c>
      <c r="C957" s="36">
        <f t="shared" si="200"/>
        <v>0.88862450256401759</v>
      </c>
      <c r="D957" s="35">
        <f t="shared" si="201"/>
        <v>0.8333861297468903</v>
      </c>
      <c r="E957" s="35">
        <f t="shared" si="202"/>
        <v>0.76053146042840225</v>
      </c>
      <c r="F957" s="35">
        <f t="shared" si="203"/>
        <v>0.68461443782809295</v>
      </c>
      <c r="G957" s="35">
        <f t="shared" si="204"/>
        <v>0.61384440759936088</v>
      </c>
      <c r="H957" s="35">
        <f t="shared" si="205"/>
        <v>0.55133149313894625</v>
      </c>
      <c r="I957" s="35">
        <f t="shared" si="206"/>
        <v>0.49743194693517845</v>
      </c>
      <c r="J957" s="35">
        <f t="shared" si="207"/>
        <v>0.45135783936873541</v>
      </c>
      <c r="K957" s="35">
        <f t="shared" si="208"/>
        <v>0.41199291117185188</v>
      </c>
      <c r="L957" s="35">
        <f t="shared" si="209"/>
        <v>0.37823808430882155</v>
      </c>
      <c r="M957" s="35">
        <f t="shared" si="210"/>
        <v>0.3491310336469492</v>
      </c>
      <c r="N957" s="35">
        <f t="shared" si="211"/>
        <v>0.32386970436345758</v>
      </c>
    </row>
    <row r="958" spans="1:14">
      <c r="A958" s="34">
        <f t="shared" si="212"/>
        <v>1501.8664119594373</v>
      </c>
      <c r="B958" s="35">
        <f t="shared" si="199"/>
        <v>9431721.0671052653</v>
      </c>
      <c r="C958" s="36">
        <f t="shared" si="200"/>
        <v>0.88844981495039432</v>
      </c>
      <c r="D958" s="35">
        <f t="shared" si="201"/>
        <v>0.83294096451396793</v>
      </c>
      <c r="E958" s="35">
        <f t="shared" si="202"/>
        <v>0.75981213168634465</v>
      </c>
      <c r="F958" s="35">
        <f t="shared" si="203"/>
        <v>0.68370096937909663</v>
      </c>
      <c r="G958" s="35">
        <f t="shared" si="204"/>
        <v>0.61282585684078617</v>
      </c>
      <c r="H958" s="35">
        <f t="shared" si="205"/>
        <v>0.55027475710962781</v>
      </c>
      <c r="I958" s="35">
        <f t="shared" si="206"/>
        <v>0.49637922089213743</v>
      </c>
      <c r="J958" s="35">
        <f t="shared" si="207"/>
        <v>0.45033297977031939</v>
      </c>
      <c r="K958" s="35">
        <f t="shared" si="208"/>
        <v>0.41100803428532851</v>
      </c>
      <c r="L958" s="35">
        <f t="shared" si="209"/>
        <v>0.37729831498214145</v>
      </c>
      <c r="M958" s="35">
        <f t="shared" si="210"/>
        <v>0.34823752023416138</v>
      </c>
      <c r="N958" s="35">
        <f t="shared" si="211"/>
        <v>0.3230214301919726</v>
      </c>
    </row>
    <row r="959" spans="1:14">
      <c r="A959" s="34">
        <f t="shared" si="212"/>
        <v>1505.3285716002047</v>
      </c>
      <c r="B959" s="35">
        <f t="shared" si="199"/>
        <v>9453463.429649286</v>
      </c>
      <c r="C959" s="36">
        <f t="shared" si="200"/>
        <v>0.88827488913832908</v>
      </c>
      <c r="D959" s="35">
        <f t="shared" si="201"/>
        <v>0.83249479648804259</v>
      </c>
      <c r="E959" s="35">
        <f t="shared" si="202"/>
        <v>0.75909172707094896</v>
      </c>
      <c r="F959" s="35">
        <f t="shared" si="203"/>
        <v>0.68278703541866792</v>
      </c>
      <c r="G959" s="35">
        <f t="shared" si="204"/>
        <v>0.61180769285663361</v>
      </c>
      <c r="H959" s="35">
        <f t="shared" si="205"/>
        <v>0.54921918783999912</v>
      </c>
      <c r="I959" s="35">
        <f t="shared" si="206"/>
        <v>0.49532825648366008</v>
      </c>
      <c r="J959" s="35">
        <f t="shared" si="207"/>
        <v>0.44931028939524831</v>
      </c>
      <c r="K959" s="35">
        <f t="shared" si="208"/>
        <v>0.41002558268865497</v>
      </c>
      <c r="L959" s="35">
        <f t="shared" si="209"/>
        <v>0.37636111565478791</v>
      </c>
      <c r="M959" s="35">
        <f t="shared" si="210"/>
        <v>0.34734664367664536</v>
      </c>
      <c r="N959" s="35">
        <f t="shared" si="211"/>
        <v>0.32217580694510978</v>
      </c>
    </row>
    <row r="960" spans="1:14">
      <c r="A960" s="34">
        <f t="shared" si="212"/>
        <v>1508.7987123432076</v>
      </c>
      <c r="B960" s="35">
        <f t="shared" si="199"/>
        <v>9475255.9135153443</v>
      </c>
      <c r="C960" s="36">
        <f t="shared" si="200"/>
        <v>0.88809972196958986</v>
      </c>
      <c r="D960" s="35">
        <f t="shared" si="201"/>
        <v>0.83204762262423848</v>
      </c>
      <c r="E960" s="35">
        <f t="shared" si="202"/>
        <v>0.75837024828895105</v>
      </c>
      <c r="F960" s="35">
        <f t="shared" si="203"/>
        <v>0.68187264177751561</v>
      </c>
      <c r="G960" s="35">
        <f t="shared" si="204"/>
        <v>0.61078992201476645</v>
      </c>
      <c r="H960" s="35">
        <f t="shared" si="205"/>
        <v>0.5481647894561742</v>
      </c>
      <c r="I960" s="35">
        <f t="shared" si="206"/>
        <v>0.49427905447268267</v>
      </c>
      <c r="J960" s="35">
        <f t="shared" si="207"/>
        <v>0.44828976563638473</v>
      </c>
      <c r="K960" s="35">
        <f t="shared" si="208"/>
        <v>0.4090455508951964</v>
      </c>
      <c r="L960" s="35">
        <f t="shared" si="209"/>
        <v>0.37542647857990902</v>
      </c>
      <c r="M960" s="35">
        <f t="shared" si="210"/>
        <v>0.34645839454801203</v>
      </c>
      <c r="N960" s="35">
        <f t="shared" si="211"/>
        <v>0.32133282400218238</v>
      </c>
    </row>
    <row r="961" spans="1:14">
      <c r="A961" s="34">
        <f t="shared" si="212"/>
        <v>1512.2768525867871</v>
      </c>
      <c r="B961" s="35">
        <f t="shared" si="199"/>
        <v>9497098.6342450231</v>
      </c>
      <c r="C961" s="36">
        <f t="shared" si="200"/>
        <v>0.88792431028702956</v>
      </c>
      <c r="D961" s="35">
        <f t="shared" si="201"/>
        <v>0.83159943989623009</v>
      </c>
      <c r="E961" s="35">
        <f t="shared" si="202"/>
        <v>0.75764769708133595</v>
      </c>
      <c r="F961" s="35">
        <f t="shared" si="203"/>
        <v>0.68095779429851822</v>
      </c>
      <c r="G961" s="35">
        <f t="shared" si="204"/>
        <v>0.60977255066181246</v>
      </c>
      <c r="H961" s="35">
        <f t="shared" si="205"/>
        <v>0.5471115660454503</v>
      </c>
      <c r="I961" s="35">
        <f t="shared" si="206"/>
        <v>0.4932316155853137</v>
      </c>
      <c r="J961" s="35">
        <f t="shared" si="207"/>
        <v>0.44727140586421965</v>
      </c>
      <c r="K961" s="35">
        <f t="shared" si="208"/>
        <v>0.40806793341543063</v>
      </c>
      <c r="L961" s="35">
        <f t="shared" si="209"/>
        <v>0.37449439602752255</v>
      </c>
      <c r="M961" s="35">
        <f t="shared" si="210"/>
        <v>0.34557276345642712</v>
      </c>
      <c r="N961" s="35">
        <f t="shared" si="211"/>
        <v>0.32049247079183152</v>
      </c>
    </row>
    <row r="962" spans="1:14">
      <c r="A962" s="34">
        <f t="shared" si="212"/>
        <v>1515.7630107716964</v>
      </c>
      <c r="B962" s="35">
        <f t="shared" si="199"/>
        <v>9518991.7076462526</v>
      </c>
      <c r="C962" s="36">
        <f t="shared" si="200"/>
        <v>0.88774865093455257</v>
      </c>
      <c r="D962" s="35">
        <f t="shared" si="201"/>
        <v>0.83115024529633463</v>
      </c>
      <c r="E962" s="35">
        <f t="shared" si="202"/>
        <v>0.75692407522329219</v>
      </c>
      <c r="F962" s="35">
        <f t="shared" si="203"/>
        <v>0.68004249883649159</v>
      </c>
      <c r="G962" s="35">
        <f t="shared" si="204"/>
        <v>0.60875558512304706</v>
      </c>
      <c r="H962" s="35">
        <f t="shared" si="205"/>
        <v>0.54605952165645433</v>
      </c>
      <c r="I962" s="35">
        <f t="shared" si="206"/>
        <v>0.49218594051116488</v>
      </c>
      <c r="J962" s="35">
        <f t="shared" si="207"/>
        <v>0.4462552074272455</v>
      </c>
      <c r="K962" s="35">
        <f t="shared" si="208"/>
        <v>0.40709272475724906</v>
      </c>
      <c r="L962" s="35">
        <f t="shared" si="209"/>
        <v>0.37356486028467828</v>
      </c>
      <c r="M962" s="35">
        <f t="shared" si="210"/>
        <v>0.34468974104461092</v>
      </c>
      <c r="N962" s="35">
        <f t="shared" si="211"/>
        <v>0.31965473679186546</v>
      </c>
    </row>
    <row r="963" spans="1:14">
      <c r="A963" s="34">
        <f t="shared" si="212"/>
        <v>1519.2572053811991</v>
      </c>
      <c r="B963" s="35">
        <f t="shared" ref="B963:B1026" si="213">2000*3.14*A963</f>
        <v>9540935.24979393</v>
      </c>
      <c r="C963" s="36">
        <f t="shared" ref="C963:C1026" si="214">(B963/wo)^2*SQRT(Ma*(Ma-1))/SQRT((1-B963^2/wp^2)^2+(B963/wo)^2*(1-B963^2/wo^2)^2*(IF(answer,Ma,Ma-1)*0.1)^2)/IF(answer,1,MC)</f>
        <v>0.88757274075708337</v>
      </c>
      <c r="D963" s="35">
        <f t="shared" ref="D963:D1026" si="215">(B963/wo)^2*SQRT(Ma*(Ma-1))/SQRT((1-B963^2/wp^2)^2+(B963/wo)^2*(1-B963^2/wo^2)^2*(IF(answer,Ma,Ma-1)*0.2)^2)/IF(answer,1,MC)</f>
        <v>0.83070003583560514</v>
      </c>
      <c r="E963" s="35">
        <f t="shared" ref="E963:E1026" si="216">(B963/wo)^2*SQRT(Ma*(Ma-1))/SQRT((1-B963^2/wp^2)^2+(B963/wo)^2*(1-B963^2/wo^2)^2*(IF(answer,Ma,Ma-1)*0.3)^2)/IF(answer,1,MC)</f>
        <v>0.75619938452416269</v>
      </c>
      <c r="F963" s="35">
        <f t="shared" ref="F963:F1026" si="217">(B963/wo)^2*SQRT(Ma*(Ma-1))/SQRT((1-B963^2/wp^2)^2+(B963/wo)^2*(1-B963^2/wo^2)^2*(IF(answer,Ma,Ma-1)*0.4)^2)/IF(answer,1,MC)</f>
        <v>0.67912676125795646</v>
      </c>
      <c r="G963" s="35">
        <f t="shared" ref="G963:G1026" si="218">(B963/wo)^2*SQRT(Ma*(Ma-1))/SQRT((1-B963^2/wp^2)^2+(B963/wo)^2*(1-B963^2/wo^2)^2*(IF(answer,Ma,Ma-1)*0.5)^2)/IF(answer,1,MC)</f>
        <v>0.60773903170227728</v>
      </c>
      <c r="H963" s="35">
        <f t="shared" ref="H963:H1026" si="219">(B963/wo)^2*SQRT(Ma*(Ma-1))/SQRT((1-B963^2/wp^2)^2+(B963/wo)^2*(1-B963^2/wo^2)^2*(IF(answer,Ma,Ma-1)*0.6)^2)/IF(answer,1,MC)</f>
        <v>0.54500866029928519</v>
      </c>
      <c r="I963" s="35">
        <f t="shared" ref="I963:I1026" si="220">(B963/wo)^2*SQRT(Ma*(Ma-1))/SQRT((1-B963^2/wp^2)^2+(B963/wo)^2*(1-B963^2/wo^2)^2*(IF(answer,Ma,Ma-1)*0.7)^2)/IF(answer,1,MC)</f>
        <v>0.49114202990367817</v>
      </c>
      <c r="J963" s="35">
        <f t="shared" ref="J963:J1026" si="221">(B963/wo)^2*SQRT(Ma*(Ma-1))/SQRT((1-B963^2/wp^2)^2+(B963/wo)^2*(1-B963^2/wo^2)^2*(IF(answer,Ma,Ma-1)*0.8)^2)/IF(answer,1,MC)</f>
        <v>0.44524116765232347</v>
      </c>
      <c r="K963" s="35">
        <f t="shared" ref="K963:K1026" si="222">(B963/wo)^2*SQRT(Ma*(Ma-1))/SQRT((1-B963^2/wp^2)^2+(B963/wo)^2*(1-B963^2/wo^2)^2*(IF(answer,Ma,Ma-1)*0.9)^2)/IF(answer,1,MC)</f>
        <v>0.4061199194262492</v>
      </c>
      <c r="L963" s="35">
        <f t="shared" ref="L963:L1026" si="223">(B963/wo)^2*SQRT(Ma*(Ma-1))/SQRT((1-B963^2/wp^2)^2+(B963/wo)^2*(1-B963^2/wo^2)^2*(IF(answer,Ma,Ma-1)*1)^2)/IF(answer,1,MC)</f>
        <v>0.3726378636556138</v>
      </c>
      <c r="M963" s="35">
        <f t="shared" ref="M963:M1026" si="224">(B963/wo)^2*SQRT(Ma*(Ma-1))/SQRT((1-B963^2/wp^2)^2+(B963/wo)^2*(1-B963^2/wo^2)^2*(IF(answer,Ma,Ma-1)*1.1)^2)/IF(answer,1,MC)</f>
        <v>0.34380931798983339</v>
      </c>
      <c r="N963" s="35">
        <f t="shared" ref="N963:N1026" si="225">(B963/wo)^2*SQRT(Ma*(Ma-1))/SQRT((1-B963^2/wp^2)^2+(B963/wo)^2*(1-B963^2/wo^2)^2*(IF(answer,Ma,Ma-1)*1.2)^2)/IF(answer,1,MC)</f>
        <v>0.3188196115290966</v>
      </c>
    </row>
    <row r="964" spans="1:14">
      <c r="A964" s="34">
        <f t="shared" si="212"/>
        <v>1522.7594549411672</v>
      </c>
      <c r="B964" s="35">
        <f t="shared" si="213"/>
        <v>9562929.3770305291</v>
      </c>
      <c r="C964" s="36">
        <f t="shared" si="214"/>
        <v>0.88739657660053295</v>
      </c>
      <c r="D964" s="35">
        <f t="shared" si="215"/>
        <v>0.83024880854392447</v>
      </c>
      <c r="E964" s="35">
        <f t="shared" si="216"/>
        <v>0.75547362682739627</v>
      </c>
      <c r="F964" s="35">
        <f t="shared" si="217"/>
        <v>0.67821058744090412</v>
      </c>
      <c r="G964" s="35">
        <f t="shared" si="218"/>
        <v>0.60672289668172763</v>
      </c>
      <c r="H964" s="35">
        <f t="shared" si="219"/>
        <v>0.54395898594565939</v>
      </c>
      <c r="I964" s="35">
        <f t="shared" si="220"/>
        <v>0.49009988438045166</v>
      </c>
      <c r="J964" s="35">
        <f t="shared" si="221"/>
        <v>0.44422928384504817</v>
      </c>
      <c r="K964" s="35">
        <f t="shared" si="222"/>
        <v>0.40514951192602539</v>
      </c>
      <c r="L964" s="35">
        <f t="shared" si="223"/>
        <v>0.3717133984619071</v>
      </c>
      <c r="M964" s="35">
        <f t="shared" si="224"/>
        <v>0.34293148500390797</v>
      </c>
      <c r="N964" s="35">
        <f t="shared" si="225"/>
        <v>0.31798708457917757</v>
      </c>
    </row>
    <row r="965" spans="1:14">
      <c r="A965" s="34">
        <f t="shared" si="212"/>
        <v>1526.2697780201793</v>
      </c>
      <c r="B965" s="35">
        <f t="shared" si="213"/>
        <v>9584974.2059667259</v>
      </c>
      <c r="C965" s="36">
        <f t="shared" si="214"/>
        <v>0.88722015531176912</v>
      </c>
      <c r="D965" s="35">
        <f t="shared" si="215"/>
        <v>0.82979656047009853</v>
      </c>
      <c r="E965" s="35">
        <f t="shared" si="216"/>
        <v>0.75474680401049599</v>
      </c>
      <c r="F965" s="35">
        <f t="shared" si="217"/>
        <v>0.67729398327456392</v>
      </c>
      <c r="G965" s="35">
        <f t="shared" si="218"/>
        <v>0.6057071863219271</v>
      </c>
      <c r="H965" s="35">
        <f t="shared" si="219"/>
        <v>0.54291050252905615</v>
      </c>
      <c r="I965" s="35">
        <f t="shared" si="220"/>
        <v>0.48905950452356323</v>
      </c>
      <c r="J965" s="35">
        <f t="shared" si="221"/>
        <v>0.44321955329010676</v>
      </c>
      <c r="K965" s="35">
        <f t="shared" si="222"/>
        <v>0.40418149675845233</v>
      </c>
      <c r="L965" s="35">
        <f t="shared" si="223"/>
        <v>0.37079145704262462</v>
      </c>
      <c r="M965" s="35">
        <f t="shared" si="224"/>
        <v>0.34205623283318065</v>
      </c>
      <c r="N965" s="35">
        <f t="shared" si="225"/>
        <v>0.31715714556643465</v>
      </c>
    </row>
    <row r="966" spans="1:14">
      <c r="A966" s="34">
        <f t="shared" si="212"/>
        <v>1529.7881932296189</v>
      </c>
      <c r="B966" s="35">
        <f t="shared" si="213"/>
        <v>9607069.8534820061</v>
      </c>
      <c r="C966" s="36">
        <f t="shared" si="214"/>
        <v>0.88704347373858217</v>
      </c>
      <c r="D966" s="35">
        <f t="shared" si="215"/>
        <v>0.82934328868194984</v>
      </c>
      <c r="E966" s="35">
        <f t="shared" si="216"/>
        <v>0.75401891798496579</v>
      </c>
      <c r="F966" s="35">
        <f t="shared" si="217"/>
        <v>0.67637695465916803</v>
      </c>
      <c r="G966" s="35">
        <f t="shared" si="218"/>
        <v>0.60469190686159746</v>
      </c>
      <c r="H966" s="35">
        <f t="shared" si="219"/>
        <v>0.54186321394486181</v>
      </c>
      <c r="I966" s="35">
        <f t="shared" si="220"/>
        <v>0.48802089087989098</v>
      </c>
      <c r="J966" s="35">
        <f t="shared" si="221"/>
        <v>0.44221197325163442</v>
      </c>
      <c r="K966" s="35">
        <f t="shared" si="222"/>
        <v>0.40321586842396501</v>
      </c>
      <c r="L966" s="35">
        <f t="shared" si="223"/>
        <v>0.36987203175446398</v>
      </c>
      <c r="M966" s="35">
        <f t="shared" si="224"/>
        <v>0.34118355225851649</v>
      </c>
      <c r="N966" s="35">
        <f t="shared" si="225"/>
        <v>0.316329784163701</v>
      </c>
    </row>
    <row r="967" spans="1:14">
      <c r="A967" s="34">
        <f t="shared" si="212"/>
        <v>1533.314719223773</v>
      </c>
      <c r="B967" s="35">
        <f t="shared" si="213"/>
        <v>9629216.4367252942</v>
      </c>
      <c r="C967" s="36">
        <f t="shared" si="214"/>
        <v>0.88686652872965666</v>
      </c>
      <c r="D967" s="35">
        <f t="shared" si="215"/>
        <v>0.82888899026641327</v>
      </c>
      <c r="E967" s="35">
        <f t="shared" si="216"/>
        <v>0.75328997069625836</v>
      </c>
      <c r="F967" s="35">
        <f t="shared" si="217"/>
        <v>0.67545950750571959</v>
      </c>
      <c r="G967" s="35">
        <f t="shared" si="218"/>
        <v>0.60367706451754377</v>
      </c>
      <c r="H967" s="35">
        <f t="shared" si="219"/>
        <v>0.5408171240505163</v>
      </c>
      <c r="I967" s="35">
        <f t="shared" si="220"/>
        <v>0.48698404396143286</v>
      </c>
      <c r="J967" s="35">
        <f t="shared" si="221"/>
        <v>0.44120654097356671</v>
      </c>
      <c r="K967" s="35">
        <f t="shared" si="222"/>
        <v>0.40225262142183382</v>
      </c>
      <c r="L967" s="35">
        <f t="shared" si="223"/>
        <v>0.36895511497189454</v>
      </c>
      <c r="M967" s="35">
        <f t="shared" si="224"/>
        <v>0.34031343409528331</v>
      </c>
      <c r="N967" s="35">
        <f t="shared" si="225"/>
        <v>0.31550499009214755</v>
      </c>
    </row>
    <row r="968" spans="1:14">
      <c r="A968" s="34">
        <f t="shared" si="212"/>
        <v>1536.8493746999316</v>
      </c>
      <c r="B968" s="35">
        <f t="shared" si="213"/>
        <v>9651414.0731155705</v>
      </c>
      <c r="C968" s="36">
        <f t="shared" si="214"/>
        <v>0.88668931713453913</v>
      </c>
      <c r="D968" s="35">
        <f t="shared" si="215"/>
        <v>0.82843366232962867</v>
      </c>
      <c r="E968" s="35">
        <f t="shared" si="216"/>
        <v>0.75255996412371717</v>
      </c>
      <c r="F968" s="35">
        <f t="shared" si="217"/>
        <v>0.67454164773575642</v>
      </c>
      <c r="G968" s="35">
        <f t="shared" si="218"/>
        <v>0.60266266548454495</v>
      </c>
      <c r="H968" s="35">
        <f t="shared" si="219"/>
        <v>0.53977223666565799</v>
      </c>
      <c r="I968" s="35">
        <f t="shared" si="220"/>
        <v>0.48594896424562289</v>
      </c>
      <c r="J968" s="35">
        <f t="shared" si="221"/>
        <v>0.44020325367998536</v>
      </c>
      <c r="K968" s="35">
        <f t="shared" si="222"/>
        <v>0.40129175025043423</v>
      </c>
      <c r="L968" s="35">
        <f t="shared" si="223"/>
        <v>0.36804069908729115</v>
      </c>
      <c r="M968" s="35">
        <f t="shared" si="224"/>
        <v>0.33944586919333164</v>
      </c>
      <c r="N968" s="35">
        <f t="shared" si="225"/>
        <v>0.31468275312111238</v>
      </c>
    </row>
    <row r="969" spans="1:14">
      <c r="A969" s="34">
        <f t="shared" si="212"/>
        <v>1540.3921783984861</v>
      </c>
      <c r="B969" s="35">
        <f t="shared" si="213"/>
        <v>9673662.8803424928</v>
      </c>
      <c r="C969" s="36">
        <f t="shared" si="214"/>
        <v>0.88651183580360815</v>
      </c>
      <c r="D969" s="35">
        <f t="shared" si="215"/>
        <v>0.82797730199703745</v>
      </c>
      <c r="E969" s="35">
        <f t="shared" si="216"/>
        <v>0.75182890028052052</v>
      </c>
      <c r="F969" s="35">
        <f t="shared" si="217"/>
        <v>0.67362338128111887</v>
      </c>
      <c r="G969" s="35">
        <f t="shared" si="218"/>
        <v>0.60164871593524694</v>
      </c>
      <c r="H969" s="35">
        <f t="shared" si="219"/>
        <v>0.53872855557227006</v>
      </c>
      <c r="I969" s="35">
        <f t="shared" si="220"/>
        <v>0.48491565217564608</v>
      </c>
      <c r="J969" s="35">
        <f t="shared" si="221"/>
        <v>0.43920210857546349</v>
      </c>
      <c r="K969" s="35">
        <f t="shared" si="222"/>
        <v>0.40033324940751336</v>
      </c>
      <c r="L969" s="35">
        <f t="shared" si="223"/>
        <v>0.36712877651106612</v>
      </c>
      <c r="M969" s="35">
        <f t="shared" si="224"/>
        <v>0.3385808484369735</v>
      </c>
      <c r="N969" s="35">
        <f t="shared" si="225"/>
        <v>0.31386306306792977</v>
      </c>
    </row>
    <row r="970" spans="1:14">
      <c r="A970" s="34">
        <f t="shared" si="212"/>
        <v>1543.9431491030291</v>
      </c>
      <c r="B970" s="35">
        <f t="shared" si="213"/>
        <v>9695962.9763670228</v>
      </c>
      <c r="C970" s="36">
        <f t="shared" si="214"/>
        <v>0.88633408158804583</v>
      </c>
      <c r="D970" s="35">
        <f t="shared" si="215"/>
        <v>0.82751990641347728</v>
      </c>
      <c r="E970" s="35">
        <f t="shared" si="216"/>
        <v>0.75109678121362289</v>
      </c>
      <c r="F970" s="35">
        <f t="shared" si="217"/>
        <v>0.67270471408371391</v>
      </c>
      <c r="G970" s="35">
        <f t="shared" si="218"/>
        <v>0.60063522202005715</v>
      </c>
      <c r="H970" s="35">
        <f t="shared" si="219"/>
        <v>0.53768608451482713</v>
      </c>
      <c r="I970" s="35">
        <f t="shared" si="220"/>
        <v>0.48388410816075095</v>
      </c>
      <c r="J970" s="35">
        <f t="shared" si="221"/>
        <v>0.43820310284540381</v>
      </c>
      <c r="K970" s="35">
        <f t="shared" si="222"/>
        <v>0.39937711339045018</v>
      </c>
      <c r="L970" s="35">
        <f t="shared" si="223"/>
        <v>0.36621933967179582</v>
      </c>
      <c r="M970" s="35">
        <f t="shared" si="224"/>
        <v>0.33771836274495615</v>
      </c>
      <c r="N970" s="35">
        <f t="shared" si="225"/>
        <v>0.31304590979775687</v>
      </c>
    </row>
    <row r="971" spans="1:14">
      <c r="A971" s="34">
        <f t="shared" si="212"/>
        <v>1547.5023056404536</v>
      </c>
      <c r="B971" s="35">
        <f t="shared" si="213"/>
        <v>9718314.4794220496</v>
      </c>
      <c r="C971" s="36">
        <f t="shared" si="214"/>
        <v>0.88615605133980635</v>
      </c>
      <c r="D971" s="35">
        <f t="shared" si="215"/>
        <v>0.82706147274327646</v>
      </c>
      <c r="E971" s="35">
        <f t="shared" si="216"/>
        <v>0.75036360900369448</v>
      </c>
      <c r="F971" s="35">
        <f t="shared" si="217"/>
        <v>0.67178565209528252</v>
      </c>
      <c r="G971" s="35">
        <f t="shared" si="218"/>
        <v>0.59962218986703952</v>
      </c>
      <c r="H971" s="35">
        <f t="shared" si="219"/>
        <v>0.53664482720044127</v>
      </c>
      <c r="I971" s="35">
        <f t="shared" si="220"/>
        <v>0.48285433257655946</v>
      </c>
      <c r="J971" s="35">
        <f t="shared" si="221"/>
        <v>0.43720623365637479</v>
      </c>
      <c r="K971" s="35">
        <f t="shared" si="222"/>
        <v>0.39842333669651281</v>
      </c>
      <c r="L971" s="35">
        <f t="shared" si="223"/>
        <v>0.36531238101634411</v>
      </c>
      <c r="M971" s="35">
        <f t="shared" si="224"/>
        <v>0.33685840307043502</v>
      </c>
      <c r="N971" s="35">
        <f t="shared" si="225"/>
        <v>0.31223128322339982</v>
      </c>
    </row>
    <row r="972" spans="1:14">
      <c r="A972" s="34">
        <f t="shared" si="212"/>
        <v>1551.0696668810535</v>
      </c>
      <c r="B972" s="35">
        <f t="shared" si="213"/>
        <v>9740717.5080130156</v>
      </c>
      <c r="C972" s="36">
        <f t="shared" si="214"/>
        <v>0.88597774191158829</v>
      </c>
      <c r="D972" s="35">
        <f t="shared" si="215"/>
        <v>0.82660199817035163</v>
      </c>
      <c r="E972" s="35">
        <f t="shared" si="216"/>
        <v>0.74962938576505889</v>
      </c>
      <c r="F972" s="35">
        <f t="shared" si="217"/>
        <v>0.67086620127716379</v>
      </c>
      <c r="G972" s="35">
        <f t="shared" si="218"/>
        <v>0.59860962558181197</v>
      </c>
      <c r="H972" s="35">
        <f t="shared" si="219"/>
        <v>0.53560478729900873</v>
      </c>
      <c r="I972" s="35">
        <f t="shared" si="220"/>
        <v>0.48182632576537537</v>
      </c>
      <c r="J972" s="35">
        <f t="shared" si="221"/>
        <v>0.43621149815644222</v>
      </c>
      <c r="K972" s="35">
        <f t="shared" si="222"/>
        <v>0.39747191382311087</v>
      </c>
      <c r="L972" s="35">
        <f t="shared" si="223"/>
        <v>0.36440789300998139</v>
      </c>
      <c r="M972" s="35">
        <f t="shared" si="224"/>
        <v>0.33600096040094268</v>
      </c>
      <c r="N972" s="35">
        <f t="shared" si="225"/>
        <v>0.31141917330513857</v>
      </c>
    </row>
    <row r="973" spans="1:14">
      <c r="A973" s="34">
        <f t="shared" si="212"/>
        <v>1554.6452517386228</v>
      </c>
      <c r="B973" s="35">
        <f t="shared" si="213"/>
        <v>9763172.180918552</v>
      </c>
      <c r="C973" s="36">
        <f t="shared" si="214"/>
        <v>0.88579915015680655</v>
      </c>
      <c r="D973" s="35">
        <f t="shared" si="215"/>
        <v>0.82614147989830267</v>
      </c>
      <c r="E973" s="35">
        <f t="shared" si="216"/>
        <v>0.74889411364563085</v>
      </c>
      <c r="F973" s="35">
        <f t="shared" si="217"/>
        <v>0.66994636760006132</v>
      </c>
      <c r="G973" s="35">
        <f t="shared" si="218"/>
        <v>0.59759753524744486</v>
      </c>
      <c r="H973" s="35">
        <f t="shared" si="219"/>
        <v>0.53456596844335746</v>
      </c>
      <c r="I973" s="35">
        <f t="shared" si="220"/>
        <v>0.48080008803649071</v>
      </c>
      <c r="J973" s="35">
        <f t="shared" si="221"/>
        <v>0.43521889347549647</v>
      </c>
      <c r="K973" s="35">
        <f t="shared" si="222"/>
        <v>0.39652283926804271</v>
      </c>
      <c r="L973" s="35">
        <f t="shared" si="223"/>
        <v>0.36350586813649982</v>
      </c>
      <c r="M973" s="35">
        <f t="shared" si="224"/>
        <v>0.33514602575835589</v>
      </c>
      <c r="N973" s="35">
        <f t="shared" si="225"/>
        <v>0.31060957005055018</v>
      </c>
    </row>
    <row r="974" spans="1:14">
      <c r="A974" s="34">
        <f t="shared" si="212"/>
        <v>1558.2290791705566</v>
      </c>
      <c r="B974" s="35">
        <f t="shared" si="213"/>
        <v>9785678.6171910949</v>
      </c>
      <c r="C974" s="36">
        <f t="shared" si="214"/>
        <v>0.88562027292956236</v>
      </c>
      <c r="D974" s="35">
        <f t="shared" si="215"/>
        <v>0.8256799151505082</v>
      </c>
      <c r="E974" s="35">
        <f t="shared" si="216"/>
        <v>0.74815779482685085</v>
      </c>
      <c r="F974" s="35">
        <f t="shared" si="217"/>
        <v>0.66902615704380863</v>
      </c>
      <c r="G974" s="35">
        <f t="shared" si="218"/>
        <v>0.59658592492436102</v>
      </c>
      <c r="H974" s="35">
        <f t="shared" si="219"/>
        <v>0.53352837422939337</v>
      </c>
      <c r="I974" s="35">
        <f t="shared" si="220"/>
        <v>0.47977561966648874</v>
      </c>
      <c r="J974" s="35">
        <f t="shared" si="221"/>
        <v>0.43422841672557738</v>
      </c>
      <c r="K974" s="35">
        <f t="shared" si="222"/>
        <v>0.39557610752973993</v>
      </c>
      <c r="L974" s="35">
        <f t="shared" si="223"/>
        <v>0.36260629889832541</v>
      </c>
      <c r="M974" s="35">
        <f t="shared" si="224"/>
        <v>0.33429359019886007</v>
      </c>
      <c r="N974" s="35">
        <f t="shared" si="225"/>
        <v>0.30980246351433194</v>
      </c>
    </row>
    <row r="975" spans="1:14">
      <c r="A975" s="34">
        <f t="shared" si="212"/>
        <v>1561.821168177951</v>
      </c>
      <c r="B975" s="35">
        <f t="shared" si="213"/>
        <v>9808236.936157532</v>
      </c>
      <c r="C975" s="36">
        <f t="shared" si="214"/>
        <v>0.88544110708461643</v>
      </c>
      <c r="D975" s="35">
        <f t="shared" si="215"/>
        <v>0.82521730117022252</v>
      </c>
      <c r="E975" s="35">
        <f t="shared" si="216"/>
        <v>0.74742043152361803</v>
      </c>
      <c r="F975" s="35">
        <f t="shared" si="217"/>
        <v>0.66810557559713379</v>
      </c>
      <c r="G975" s="35">
        <f t="shared" si="218"/>
        <v>0.5955748006502356</v>
      </c>
      <c r="H975" s="35">
        <f t="shared" si="219"/>
        <v>0.53249200821624787</v>
      </c>
      <c r="I975" s="35">
        <f t="shared" si="220"/>
        <v>0.47875292089954596</v>
      </c>
      <c r="J975" s="35">
        <f t="shared" si="221"/>
        <v>0.43324006500119344</v>
      </c>
      <c r="K975" s="35">
        <f t="shared" si="222"/>
        <v>0.39463171310750594</v>
      </c>
      <c r="L975" s="35">
        <f t="shared" si="223"/>
        <v>0.36170917781662559</v>
      </c>
      <c r="M975" s="35">
        <f t="shared" si="224"/>
        <v>0.33344364481291061</v>
      </c>
      <c r="N975" s="35">
        <f t="shared" si="225"/>
        <v>0.30899784379812212</v>
      </c>
    </row>
    <row r="976" spans="1:14">
      <c r="A976" s="34">
        <f t="shared" si="212"/>
        <v>1565.4215378057045</v>
      </c>
      <c r="B976" s="35">
        <f t="shared" si="213"/>
        <v>9830847.2574198246</v>
      </c>
      <c r="C976" s="36">
        <f t="shared" si="214"/>
        <v>0.8852616494773623</v>
      </c>
      <c r="D976" s="35">
        <f t="shared" si="215"/>
        <v>0.82475363522067346</v>
      </c>
      <c r="E976" s="35">
        <f t="shared" si="216"/>
        <v>0.7466820259842234</v>
      </c>
      <c r="F976" s="35">
        <f t="shared" si="217"/>
        <v>0.66718462925742628</v>
      </c>
      <c r="G976" s="35">
        <f t="shared" si="218"/>
        <v>0.59456416843990123</v>
      </c>
      <c r="H976" s="35">
        <f t="shared" si="219"/>
        <v>0.53145687392642649</v>
      </c>
      <c r="I976" s="35">
        <f t="shared" si="220"/>
        <v>0.47773199194773253</v>
      </c>
      <c r="J976" s="35">
        <f t="shared" si="221"/>
        <v>0.43225383537963913</v>
      </c>
      <c r="K976" s="35">
        <f t="shared" si="222"/>
        <v>0.39368965050175153</v>
      </c>
      <c r="L976" s="35">
        <f t="shared" si="223"/>
        <v>0.36081449743141397</v>
      </c>
      <c r="M976" s="35">
        <f t="shared" si="224"/>
        <v>0.33259618072519259</v>
      </c>
      <c r="N976" s="35">
        <f t="shared" si="225"/>
        <v>0.30819570105032129</v>
      </c>
    </row>
    <row r="977" spans="1:14">
      <c r="A977" s="34">
        <f t="shared" si="212"/>
        <v>1569.0302071426183</v>
      </c>
      <c r="B977" s="35">
        <f t="shared" si="213"/>
        <v>9853509.7008556426</v>
      </c>
      <c r="C977" s="36">
        <f t="shared" si="214"/>
        <v>0.88508189696379902</v>
      </c>
      <c r="D977" s="35">
        <f t="shared" si="215"/>
        <v>0.82428891458515829</v>
      </c>
      <c r="E977" s="35">
        <f t="shared" si="216"/>
        <v>0.74594258049028106</v>
      </c>
      <c r="F977" s="35">
        <f t="shared" si="217"/>
        <v>0.66626332403050259</v>
      </c>
      <c r="G977" s="35">
        <f t="shared" si="218"/>
        <v>0.59355403428525166</v>
      </c>
      <c r="H977" s="35">
        <f t="shared" si="219"/>
        <v>0.53042297484595591</v>
      </c>
      <c r="I977" s="35">
        <f t="shared" si="220"/>
        <v>0.47671283299130973</v>
      </c>
      <c r="J977" s="35">
        <f t="shared" si="221"/>
        <v>0.43126972492130777</v>
      </c>
      <c r="K977" s="35">
        <f t="shared" si="222"/>
        <v>0.39274991421422734</v>
      </c>
      <c r="L977" s="35">
        <f t="shared" si="223"/>
        <v>0.35992225030165176</v>
      </c>
      <c r="M977" s="35">
        <f t="shared" si="224"/>
        <v>0.33175118909457885</v>
      </c>
      <c r="N977" s="35">
        <f t="shared" si="225"/>
        <v>0.30739602546591221</v>
      </c>
    </row>
    <row r="978" spans="1:14">
      <c r="A978" s="34">
        <f t="shared" si="212"/>
        <v>1572.6471953214982</v>
      </c>
      <c r="B978" s="35">
        <f t="shared" si="213"/>
        <v>9876224.3866190091</v>
      </c>
      <c r="C978" s="36">
        <f t="shared" si="214"/>
        <v>0.88490184640050318</v>
      </c>
      <c r="D978" s="35">
        <f t="shared" si="215"/>
        <v>0.82382313656713957</v>
      </c>
      <c r="E978" s="35">
        <f t="shared" si="216"/>
        <v>0.74520209735665432</v>
      </c>
      <c r="F978" s="35">
        <f t="shared" si="217"/>
        <v>0.66534166593036959</v>
      </c>
      <c r="G978" s="35">
        <f t="shared" si="218"/>
        <v>0.59254440415514464</v>
      </c>
      <c r="H978" s="35">
        <f t="shared" si="219"/>
        <v>0.52939031442453066</v>
      </c>
      <c r="I978" s="35">
        <f t="shared" si="220"/>
        <v>0.47569544417902399</v>
      </c>
      <c r="J978" s="35">
        <f t="shared" si="221"/>
        <v>0.43028773066999937</v>
      </c>
      <c r="K978" s="35">
        <f t="shared" si="222"/>
        <v>0.39181249874824764</v>
      </c>
      <c r="L978" s="35">
        <f t="shared" si="223"/>
        <v>0.35903242900534343</v>
      </c>
      <c r="M978" s="35">
        <f t="shared" si="224"/>
        <v>0.33090866111408201</v>
      </c>
      <c r="N978" s="35">
        <f t="shared" si="225"/>
        <v>0.30659880728627714</v>
      </c>
    </row>
    <row r="979" spans="1:14">
      <c r="A979" s="34">
        <f t="shared" si="212"/>
        <v>1576.2725215192554</v>
      </c>
      <c r="B979" s="35">
        <f t="shared" si="213"/>
        <v>9898991.4351409245</v>
      </c>
      <c r="C979" s="36">
        <f t="shared" si="214"/>
        <v>0.88472149464460403</v>
      </c>
      <c r="D979" s="35">
        <f t="shared" si="215"/>
        <v>0.82335629849034464</v>
      </c>
      <c r="E979" s="35">
        <f t="shared" si="216"/>
        <v>0.74446057893138584</v>
      </c>
      <c r="F979" s="35">
        <f t="shared" si="217"/>
        <v>0.66441966097899241</v>
      </c>
      <c r="G979" s="35">
        <f t="shared" si="218"/>
        <v>0.59153528399531252</v>
      </c>
      <c r="H979" s="35">
        <f t="shared" si="219"/>
        <v>0.52835889607566333</v>
      </c>
      <c r="I979" s="35">
        <f t="shared" si="220"/>
        <v>0.47467982562840211</v>
      </c>
      <c r="J979" s="35">
        <f t="shared" si="221"/>
        <v>0.42930784965322744</v>
      </c>
      <c r="K979" s="35">
        <f t="shared" si="222"/>
        <v>0.39087739860891713</v>
      </c>
      <c r="L979" s="35">
        <f t="shared" si="223"/>
        <v>0.35814502613963284</v>
      </c>
      <c r="M979" s="35">
        <f t="shared" si="224"/>
        <v>0.33006858801081007</v>
      </c>
      <c r="N979" s="35">
        <f t="shared" si="225"/>
        <v>0.30580403679901752</v>
      </c>
    </row>
    <row r="980" spans="1:14">
      <c r="A980" s="34">
        <f t="shared" si="212"/>
        <v>1579.9062049570084</v>
      </c>
      <c r="B980" s="35">
        <f t="shared" si="213"/>
        <v>9921810.9671300128</v>
      </c>
      <c r="C980" s="36">
        <f t="shared" si="214"/>
        <v>0.88454083855375809</v>
      </c>
      <c r="D980" s="35">
        <f t="shared" si="215"/>
        <v>0.82288839769886191</v>
      </c>
      <c r="E980" s="35">
        <f t="shared" si="216"/>
        <v>0.74371802759562311</v>
      </c>
      <c r="F980" s="35">
        <f t="shared" si="217"/>
        <v>0.66349731520605959</v>
      </c>
      <c r="G980" s="35">
        <f t="shared" si="218"/>
        <v>0.59052667972826933</v>
      </c>
      <c r="H980" s="35">
        <f t="shared" si="219"/>
        <v>0.52732872317683144</v>
      </c>
      <c r="I980" s="35">
        <f t="shared" si="220"/>
        <v>0.47366597742604194</v>
      </c>
      <c r="J980" s="35">
        <f t="shared" si="221"/>
        <v>0.42833007888252067</v>
      </c>
      <c r="K980" s="35">
        <f t="shared" si="222"/>
        <v>0.38994460830334776</v>
      </c>
      <c r="L980" s="35">
        <f t="shared" si="223"/>
        <v>0.35726003432089248</v>
      </c>
      <c r="M980" s="35">
        <f t="shared" si="224"/>
        <v>0.32923096104591487</v>
      </c>
      <c r="N980" s="35">
        <f t="shared" si="225"/>
        <v>0.30501170433777036</v>
      </c>
    </row>
    <row r="981" spans="1:14">
      <c r="A981" s="34">
        <f t="shared" si="212"/>
        <v>1583.5482649001851</v>
      </c>
      <c r="B981" s="35">
        <f t="shared" si="213"/>
        <v>9944683.1035731621</v>
      </c>
      <c r="C981" s="36">
        <f t="shared" si="214"/>
        <v>0.88435987498612267</v>
      </c>
      <c r="D981" s="35">
        <f t="shared" si="215"/>
        <v>0.82241943155723862</v>
      </c>
      <c r="E981" s="35">
        <f t="shared" si="216"/>
        <v>0.7429744457635421</v>
      </c>
      <c r="F981" s="35">
        <f t="shared" si="217"/>
        <v>0.66257463464874833</v>
      </c>
      <c r="G981" s="35">
        <f t="shared" si="218"/>
        <v>0.58951859725321987</v>
      </c>
      <c r="H981" s="35">
        <f t="shared" si="219"/>
        <v>0.52629979906962643</v>
      </c>
      <c r="I981" s="35">
        <f t="shared" si="220"/>
        <v>0.47265389962790144</v>
      </c>
      <c r="J981" s="35">
        <f t="shared" si="221"/>
        <v>0.42735441535372076</v>
      </c>
      <c r="K981" s="35">
        <f t="shared" si="222"/>
        <v>0.38901412234087457</v>
      </c>
      <c r="L981" s="35">
        <f t="shared" si="223"/>
        <v>0.35637744618481138</v>
      </c>
      <c r="M981" s="35">
        <f t="shared" si="224"/>
        <v>0.32839577151454058</v>
      </c>
      <c r="N981" s="35">
        <f t="shared" si="225"/>
        <v>0.3042218002820245</v>
      </c>
    </row>
    <row r="982" spans="1:14">
      <c r="A982" s="34">
        <f t="shared" si="212"/>
        <v>1587.198720658625</v>
      </c>
      <c r="B982" s="35">
        <f t="shared" si="213"/>
        <v>9967607.9657361656</v>
      </c>
      <c r="C982" s="36">
        <f t="shared" si="214"/>
        <v>0.88417860080033084</v>
      </c>
      <c r="D982" s="35">
        <f t="shared" si="215"/>
        <v>0.8219493974505786</v>
      </c>
      <c r="E982" s="35">
        <f t="shared" si="216"/>
        <v>0.74222983588226987</v>
      </c>
      <c r="F982" s="35">
        <f t="shared" si="217"/>
        <v>0.66165162535149014</v>
      </c>
      <c r="G982" s="35">
        <f t="shared" si="218"/>
        <v>0.58851104244597219</v>
      </c>
      <c r="H982" s="35">
        <f t="shared" si="219"/>
        <v>0.52527212705990167</v>
      </c>
      <c r="I982" s="35">
        <f t="shared" si="220"/>
        <v>0.47164359225958596</v>
      </c>
      <c r="J982" s="35">
        <f t="shared" si="221"/>
        <v>0.42638085604727738</v>
      </c>
      <c r="K982" s="35">
        <f t="shared" si="222"/>
        <v>0.38808593523326745</v>
      </c>
      <c r="L982" s="35">
        <f t="shared" si="223"/>
        <v>0.35549725438647917</v>
      </c>
      <c r="M982" s="35">
        <f t="shared" si="224"/>
        <v>0.32756301074577016</v>
      </c>
      <c r="N982" s="35">
        <f t="shared" si="225"/>
        <v>0.30343431505693674</v>
      </c>
    </row>
    <row r="983" spans="1:14">
      <c r="A983" s="34">
        <f t="shared" si="212"/>
        <v>1590.8575915866809</v>
      </c>
      <c r="B983" s="35">
        <f t="shared" si="213"/>
        <v>9990585.6751643568</v>
      </c>
      <c r="C983" s="36">
        <f t="shared" si="214"/>
        <v>0.88399701285546917</v>
      </c>
      <c r="D983" s="35">
        <f t="shared" si="215"/>
        <v>0.82147829278464135</v>
      </c>
      <c r="E983" s="35">
        <f t="shared" si="216"/>
        <v>0.74148420043180807</v>
      </c>
      <c r="F983" s="35">
        <f t="shared" si="217"/>
        <v>0.66072829336573846</v>
      </c>
      <c r="G983" s="35">
        <f t="shared" si="218"/>
        <v>0.58750402115885003</v>
      </c>
      <c r="H983" s="35">
        <f t="shared" si="219"/>
        <v>0.52424571041792201</v>
      </c>
      <c r="I983" s="35">
        <f t="shared" si="220"/>
        <v>0.47063505531663441</v>
      </c>
      <c r="J983" s="35">
        <f t="shared" si="221"/>
        <v>0.42540939792854038</v>
      </c>
      <c r="K983" s="35">
        <f t="shared" si="222"/>
        <v>0.38716004149493854</v>
      </c>
      <c r="L983" s="35">
        <f t="shared" si="223"/>
        <v>0.35461945160046721</v>
      </c>
      <c r="M983" s="35">
        <f t="shared" si="224"/>
        <v>0.32673267010256929</v>
      </c>
      <c r="N983" s="35">
        <f t="shared" si="225"/>
        <v>0.30264923913314695</v>
      </c>
    </row>
    <row r="984" spans="1:14">
      <c r="A984" s="34">
        <f t="shared" si="212"/>
        <v>1594.5248970833222</v>
      </c>
      <c r="B984" s="35">
        <f t="shared" si="213"/>
        <v>10013616.353683263</v>
      </c>
      <c r="C984" s="36">
        <f t="shared" si="214"/>
        <v>0.88381510801105001</v>
      </c>
      <c r="D984" s="35">
        <f t="shared" si="215"/>
        <v>0.82100611498593801</v>
      </c>
      <c r="E984" s="35">
        <f t="shared" si="216"/>
        <v>0.74073754192494934</v>
      </c>
      <c r="F984" s="35">
        <f t="shared" si="217"/>
        <v>0.65980464474973277</v>
      </c>
      <c r="G984" s="35">
        <f t="shared" si="218"/>
        <v>0.58649753922060655</v>
      </c>
      <c r="H984" s="35">
        <f t="shared" si="219"/>
        <v>0.52322055237851162</v>
      </c>
      <c r="I984" s="35">
        <f t="shared" si="220"/>
        <v>0.46962828876480101</v>
      </c>
      <c r="J984" s="35">
        <f t="shared" si="221"/>
        <v>0.42444003794804663</v>
      </c>
      <c r="K984" s="35">
        <f t="shared" si="222"/>
        <v>0.38623643564314591</v>
      </c>
      <c r="L984" s="35">
        <f t="shared" si="223"/>
        <v>0.35374403052090625</v>
      </c>
      <c r="M984" s="35">
        <f t="shared" si="224"/>
        <v>0.32590474098172834</v>
      </c>
      <c r="N984" s="35">
        <f t="shared" si="225"/>
        <v>0.30186656302659215</v>
      </c>
    </row>
    <row r="985" spans="1:14">
      <c r="A985" s="34">
        <f t="shared" si="212"/>
        <v>1598.2006565922377</v>
      </c>
      <c r="B985" s="35">
        <f t="shared" si="213"/>
        <v>10036700.123399252</v>
      </c>
      <c r="C985" s="36">
        <f t="shared" si="214"/>
        <v>0.88363288312699018</v>
      </c>
      <c r="D985" s="35">
        <f t="shared" si="215"/>
        <v>0.82053286150183125</v>
      </c>
      <c r="E985" s="35">
        <f t="shared" si="216"/>
        <v>0.73998986290719848</v>
      </c>
      <c r="F985" s="35">
        <f t="shared" si="217"/>
        <v>0.65888068556826584</v>
      </c>
      <c r="G985" s="35">
        <f t="shared" si="218"/>
        <v>0.58549160243634002</v>
      </c>
      <c r="H985" s="35">
        <f t="shared" si="219"/>
        <v>0.52219665614120292</v>
      </c>
      <c r="I985" s="35">
        <f t="shared" si="220"/>
        <v>0.46862329254033719</v>
      </c>
      <c r="J985" s="35">
        <f t="shared" si="221"/>
        <v>0.42347277304180458</v>
      </c>
      <c r="K985" s="35">
        <f t="shared" si="222"/>
        <v>0.38531511219819414</v>
      </c>
      <c r="L985" s="35">
        <f t="shared" si="223"/>
        <v>0.35287098386156124</v>
      </c>
      <c r="M985" s="35">
        <f t="shared" si="224"/>
        <v>0.32507921481380259</v>
      </c>
      <c r="N985" s="35">
        <f t="shared" si="225"/>
        <v>0.30108627729832049</v>
      </c>
    </row>
    <row r="986" spans="1:14">
      <c r="A986" s="34">
        <f t="shared" si="212"/>
        <v>1601.8848896019383</v>
      </c>
      <c r="B986" s="35">
        <f t="shared" si="213"/>
        <v>10059837.106700173</v>
      </c>
      <c r="C986" s="36">
        <f t="shared" si="214"/>
        <v>0.8834503350635865</v>
      </c>
      <c r="D986" s="35">
        <f t="shared" si="215"/>
        <v>0.82005852980063343</v>
      </c>
      <c r="E986" s="35">
        <f t="shared" si="216"/>
        <v>0.73924116595668743</v>
      </c>
      <c r="F986" s="35">
        <f t="shared" si="217"/>
        <v>0.65795642189245007</v>
      </c>
      <c r="G986" s="35">
        <f t="shared" si="218"/>
        <v>0.58448621658741129</v>
      </c>
      <c r="H986" s="35">
        <f t="shared" si="219"/>
        <v>0.52117402487038655</v>
      </c>
      <c r="I986" s="35">
        <f t="shared" si="220"/>
        <v>0.467620066550271</v>
      </c>
      <c r="J986" s="35">
        <f t="shared" si="221"/>
        <v>0.4225076001315764</v>
      </c>
      <c r="K986" s="35">
        <f t="shared" si="222"/>
        <v>0.38439606568363066</v>
      </c>
      <c r="L986" s="35">
        <f t="shared" si="223"/>
        <v>0.35200030435590307</v>
      </c>
      <c r="M986" s="35">
        <f t="shared" si="224"/>
        <v>0.32425608306305059</v>
      </c>
      <c r="N986" s="35">
        <f t="shared" si="225"/>
        <v>0.30030837255430487</v>
      </c>
    </row>
    <row r="987" spans="1:14">
      <c r="A987" s="34">
        <f t="shared" si="212"/>
        <v>1605.5776156458608</v>
      </c>
      <c r="B987" s="35">
        <f t="shared" si="213"/>
        <v>10083027.426256005</v>
      </c>
      <c r="C987" s="36">
        <f t="shared" si="214"/>
        <v>0.88326746068149486</v>
      </c>
      <c r="D987" s="35">
        <f t="shared" si="215"/>
        <v>0.81958311737170531</v>
      </c>
      <c r="E987" s="35">
        <f t="shared" si="216"/>
        <v>0.73849145368409153</v>
      </c>
      <c r="F987" s="35">
        <f t="shared" si="217"/>
        <v>0.65703185979948464</v>
      </c>
      <c r="G987" s="35">
        <f t="shared" si="218"/>
        <v>0.58348138743136224</v>
      </c>
      <c r="H987" s="35">
        <f t="shared" si="219"/>
        <v>0.52015266169546015</v>
      </c>
      <c r="I987" s="35">
        <f t="shared" si="220"/>
        <v>0.46661861067268412</v>
      </c>
      <c r="J987" s="35">
        <f t="shared" si="221"/>
        <v>0.42154451612515481</v>
      </c>
      <c r="K987" s="35">
        <f t="shared" si="222"/>
        <v>0.38347929062643937</v>
      </c>
      <c r="L987" s="35">
        <f t="shared" si="223"/>
        <v>0.35113198475717816</v>
      </c>
      <c r="M987" s="35">
        <f t="shared" si="224"/>
        <v>0.32343533722737094</v>
      </c>
      <c r="N987" s="35">
        <f t="shared" si="225"/>
        <v>0.29953283944525566</v>
      </c>
    </row>
    <row r="988" spans="1:14">
      <c r="A988" s="34">
        <f t="shared" si="212"/>
        <v>1609.2788543024708</v>
      </c>
      <c r="B988" s="35">
        <f t="shared" si="213"/>
        <v>10106271.205019517</v>
      </c>
      <c r="C988" s="36">
        <f t="shared" si="214"/>
        <v>0.883084256841705</v>
      </c>
      <c r="D988" s="35">
        <f t="shared" si="215"/>
        <v>0.81910662172555393</v>
      </c>
      <c r="E988" s="35">
        <f t="shared" si="216"/>
        <v>0.73774072873254237</v>
      </c>
      <c r="F988" s="35">
        <f t="shared" si="217"/>
        <v>0.65610700537242106</v>
      </c>
      <c r="G988" s="35">
        <f t="shared" si="218"/>
        <v>0.58247712070183466</v>
      </c>
      <c r="H988" s="35">
        <f t="shared" si="219"/>
        <v>0.51913256971097699</v>
      </c>
      <c r="I988" s="35">
        <f t="shared" si="220"/>
        <v>0.4656189247569868</v>
      </c>
      <c r="J988" s="35">
        <f t="shared" si="221"/>
        <v>0.42058351791663806</v>
      </c>
      <c r="K988" s="35">
        <f t="shared" si="222"/>
        <v>0.38256478155722939</v>
      </c>
      <c r="L988" s="35">
        <f t="shared" si="223"/>
        <v>0.35026601783847344</v>
      </c>
      <c r="M988" s="35">
        <f t="shared" si="224"/>
        <v>0.32261696883823654</v>
      </c>
      <c r="N988" s="35">
        <f t="shared" si="225"/>
        <v>0.29875966866643283</v>
      </c>
    </row>
    <row r="989" spans="1:14">
      <c r="A989" s="34">
        <f t="shared" si="212"/>
        <v>1612.9886251953676</v>
      </c>
      <c r="B989" s="35">
        <f t="shared" si="213"/>
        <v>10129568.566226909</v>
      </c>
      <c r="C989" s="36">
        <f t="shared" si="214"/>
        <v>0.88290072040551926</v>
      </c>
      <c r="D989" s="35">
        <f t="shared" si="215"/>
        <v>0.81862904039393158</v>
      </c>
      <c r="E989" s="35">
        <f t="shared" si="216"/>
        <v>0.7369889937775399</v>
      </c>
      <c r="F989" s="35">
        <f t="shared" si="217"/>
        <v>0.65518186469993156</v>
      </c>
      <c r="G989" s="35">
        <f t="shared" si="218"/>
        <v>0.58147342210849273</v>
      </c>
      <c r="H989" s="35">
        <f t="shared" si="219"/>
        <v>0.51811375197679577</v>
      </c>
      <c r="I989" s="35">
        <f t="shared" si="220"/>
        <v>0.46462100862419115</v>
      </c>
      <c r="J989" s="35">
        <f t="shared" si="221"/>
        <v>0.41962460238670074</v>
      </c>
      <c r="K989" s="35">
        <f t="shared" si="222"/>
        <v>0.38165253301042162</v>
      </c>
      <c r="L989" s="35">
        <f t="shared" si="223"/>
        <v>0.34940239639278015</v>
      </c>
      <c r="M989" s="35">
        <f t="shared" si="224"/>
        <v>0.32180096946062769</v>
      </c>
      <c r="N989" s="35">
        <f t="shared" si="225"/>
        <v>0.29798885095745814</v>
      </c>
    </row>
    <row r="990" spans="1:14">
      <c r="A990" s="34">
        <f t="shared" si="212"/>
        <v>1616.7069479933868</v>
      </c>
      <c r="B990" s="35">
        <f t="shared" si="213"/>
        <v>10152919.63339847</v>
      </c>
      <c r="C990" s="36">
        <f t="shared" si="214"/>
        <v>0.88271684823453234</v>
      </c>
      <c r="D990" s="35">
        <f t="shared" si="215"/>
        <v>0.8181503709299357</v>
      </c>
      <c r="E990" s="35">
        <f t="shared" si="216"/>
        <v>0.73623625152686356</v>
      </c>
      <c r="F990" s="35">
        <f t="shared" si="217"/>
        <v>0.65425644387607573</v>
      </c>
      <c r="G990" s="35">
        <f t="shared" si="218"/>
        <v>0.58047029733694522</v>
      </c>
      <c r="H990" s="35">
        <f t="shared" si="219"/>
        <v>0.51709621151822982</v>
      </c>
      <c r="I990" s="35">
        <f t="shared" si="220"/>
        <v>0.46362486206718301</v>
      </c>
      <c r="J990" s="35">
        <f t="shared" si="221"/>
        <v>0.41866776640286235</v>
      </c>
      <c r="K990" s="35">
        <f t="shared" si="222"/>
        <v>0.38074253952443149</v>
      </c>
      <c r="L990" s="35">
        <f t="shared" si="223"/>
        <v>0.34854111323305442</v>
      </c>
      <c r="M990" s="35">
        <f t="shared" si="224"/>
        <v>0.32098733069296403</v>
      </c>
      <c r="N990" s="35">
        <f t="shared" si="225"/>
        <v>0.29722037710212651</v>
      </c>
    </row>
    <row r="991" spans="1:14">
      <c r="A991" s="34">
        <f t="shared" si="212"/>
        <v>1620.4338424107061</v>
      </c>
      <c r="B991" s="35">
        <f t="shared" si="213"/>
        <v>10176324.530339234</v>
      </c>
      <c r="C991" s="36">
        <f t="shared" si="214"/>
        <v>0.88253263719060793</v>
      </c>
      <c r="D991" s="35">
        <f t="shared" si="215"/>
        <v>0.81767061090810589</v>
      </c>
      <c r="E991" s="35">
        <f t="shared" si="216"/>
        <v>0.73548250472048071</v>
      </c>
      <c r="F991" s="35">
        <f t="shared" si="217"/>
        <v>0.65333074900006816</v>
      </c>
      <c r="G991" s="35">
        <f t="shared" si="218"/>
        <v>0.57946775204866885</v>
      </c>
      <c r="H991" s="35">
        <f t="shared" si="219"/>
        <v>0.51607995132619722</v>
      </c>
      <c r="I991" s="35">
        <f t="shared" si="220"/>
        <v>0.46263048485099012</v>
      </c>
      <c r="J991" s="35">
        <f t="shared" si="221"/>
        <v>0.41771300681975138</v>
      </c>
      <c r="K991" s="35">
        <f t="shared" si="222"/>
        <v>0.37983479564184769</v>
      </c>
      <c r="L991" s="35">
        <f t="shared" si="223"/>
        <v>0.34768216119227391</v>
      </c>
      <c r="M991" s="35">
        <f t="shared" si="224"/>
        <v>0.3201760441670331</v>
      </c>
      <c r="N991" s="35">
        <f t="shared" si="225"/>
        <v>0.29645423792821735</v>
      </c>
    </row>
    <row r="992" spans="1:14">
      <c r="A992" s="34">
        <f t="shared" si="212"/>
        <v>1624.1693282069484</v>
      </c>
      <c r="B992" s="35">
        <f t="shared" si="213"/>
        <v>10199783.381139636</v>
      </c>
      <c r="C992" s="36">
        <f t="shared" si="214"/>
        <v>0.88234808413585897</v>
      </c>
      <c r="D992" s="35">
        <f t="shared" si="215"/>
        <v>0.81718975792452464</v>
      </c>
      <c r="E992" s="35">
        <f t="shared" si="216"/>
        <v>0.73472775613045382</v>
      </c>
      <c r="F992" s="35">
        <f t="shared" si="217"/>
        <v>0.65240478617604569</v>
      </c>
      <c r="G992" s="35">
        <f t="shared" si="218"/>
        <v>0.57846579188093505</v>
      </c>
      <c r="H992" s="35">
        <f t="shared" si="219"/>
        <v>0.51506497435736898</v>
      </c>
      <c r="I992" s="35">
        <f t="shared" si="220"/>
        <v>0.46163787671305034</v>
      </c>
      <c r="J992" s="35">
        <f t="shared" si="221"/>
        <v>0.41676032047936734</v>
      </c>
      <c r="K992" s="35">
        <f t="shared" si="222"/>
        <v>0.37892929590960833</v>
      </c>
      <c r="L992" s="35">
        <f t="shared" si="223"/>
        <v>0.3468255331234939</v>
      </c>
      <c r="M992" s="35">
        <f t="shared" si="224"/>
        <v>0.31936710154791959</v>
      </c>
      <c r="N992" s="35">
        <f t="shared" si="225"/>
        <v>0.29569042430730519</v>
      </c>
    </row>
    <row r="993" spans="1:14">
      <c r="A993" s="34">
        <f t="shared" si="212"/>
        <v>1627.9134251872877</v>
      </c>
      <c r="B993" s="35">
        <f t="shared" si="213"/>
        <v>10223296.310176166</v>
      </c>
      <c r="C993" s="36">
        <f t="shared" si="214"/>
        <v>0.88216318593262744</v>
      </c>
      <c r="D993" s="35">
        <f t="shared" si="215"/>
        <v>0.8167078095969158</v>
      </c>
      <c r="E993" s="35">
        <f t="shared" si="216"/>
        <v>0.73397200856084843</v>
      </c>
      <c r="F993" s="35">
        <f t="shared" si="217"/>
        <v>0.65147856151283712</v>
      </c>
      <c r="G993" s="35">
        <f t="shared" si="218"/>
        <v>0.57746442244673613</v>
      </c>
      <c r="H993" s="35">
        <f t="shared" si="219"/>
        <v>0.5140512835343205</v>
      </c>
      <c r="I993" s="35">
        <f t="shared" si="220"/>
        <v>0.46064703736347723</v>
      </c>
      <c r="J993" s="35">
        <f t="shared" si="221"/>
        <v>0.4158097042113395</v>
      </c>
      <c r="K993" s="35">
        <f t="shared" si="222"/>
        <v>0.37802603487917424</v>
      </c>
      <c r="L993" s="35">
        <f t="shared" si="223"/>
        <v>0.34597122189989926</v>
      </c>
      <c r="M993" s="35">
        <f t="shared" si="224"/>
        <v>0.31856049453393132</v>
      </c>
      <c r="N993" s="35">
        <f t="shared" si="225"/>
        <v>0.29492892715457059</v>
      </c>
    </row>
    <row r="994" spans="1:14">
      <c r="A994" s="34">
        <f t="shared" si="212"/>
        <v>1631.6661532025535</v>
      </c>
      <c r="B994" s="35">
        <f t="shared" si="213"/>
        <v>10246863.442112036</v>
      </c>
      <c r="C994" s="36">
        <f t="shared" si="214"/>
        <v>0.88197793944346348</v>
      </c>
      <c r="D994" s="35">
        <f t="shared" si="215"/>
        <v>0.81622476356474327</v>
      </c>
      <c r="E994" s="35">
        <f t="shared" si="216"/>
        <v>0.73321526484763444</v>
      </c>
      <c r="F994" s="35">
        <f t="shared" si="217"/>
        <v>0.65055208112372953</v>
      </c>
      <c r="G994" s="35">
        <f t="shared" si="218"/>
        <v>0.5764636493347135</v>
      </c>
      <c r="H994" s="35">
        <f t="shared" si="219"/>
        <v>0.51303888174567913</v>
      </c>
      <c r="I994" s="35">
        <f t="shared" si="220"/>
        <v>0.45965796648532253</v>
      </c>
      <c r="J994" s="35">
        <f t="shared" si="221"/>
        <v>0.41486115483318137</v>
      </c>
      <c r="K994" s="35">
        <f t="shared" si="222"/>
        <v>0.37712500710669727</v>
      </c>
      <c r="L994" s="35">
        <f t="shared" si="223"/>
        <v>0.34511922041485404</v>
      </c>
      <c r="M994" s="35">
        <f t="shared" si="224"/>
        <v>0.31775621485652422</v>
      </c>
      <c r="N994" s="35">
        <f t="shared" si="225"/>
        <v>0.29416973742860969</v>
      </c>
    </row>
    <row r="995" spans="1:14">
      <c r="A995" s="34">
        <f t="shared" si="212"/>
        <v>1635.427532149336</v>
      </c>
      <c r="B995" s="35">
        <f t="shared" si="213"/>
        <v>10270484.901897831</v>
      </c>
      <c r="C995" s="36">
        <f t="shared" si="214"/>
        <v>0.88179234153110597</v>
      </c>
      <c r="D995" s="35">
        <f t="shared" si="215"/>
        <v>0.8157406174893107</v>
      </c>
      <c r="E995" s="35">
        <f t="shared" si="216"/>
        <v>0.73245752785859142</v>
      </c>
      <c r="F995" s="35">
        <f t="shared" si="217"/>
        <v>0.64962535112623865</v>
      </c>
      <c r="G995" s="35">
        <f t="shared" si="218"/>
        <v>0.57546347810908816</v>
      </c>
      <c r="H995" s="35">
        <f t="shared" si="219"/>
        <v>0.51202777184627546</v>
      </c>
      <c r="I995" s="35">
        <f t="shared" si="220"/>
        <v>0.45867066373483889</v>
      </c>
      <c r="J995" s="35">
        <f t="shared" si="221"/>
        <v>0.4139146691505442</v>
      </c>
      <c r="K995" s="35">
        <f t="shared" si="222"/>
        <v>0.3762262071531875</v>
      </c>
      <c r="L995" s="35">
        <f t="shared" si="223"/>
        <v>0.34426952158194873</v>
      </c>
      <c r="M995" s="35">
        <f t="shared" si="224"/>
        <v>0.31695425428022644</v>
      </c>
      <c r="N995" s="35">
        <f t="shared" si="225"/>
        <v>0.2934128461312453</v>
      </c>
    </row>
    <row r="996" spans="1:14">
      <c r="A996" s="34">
        <f t="shared" si="212"/>
        <v>1639.197581970092</v>
      </c>
      <c r="B996" s="35">
        <f t="shared" si="213"/>
        <v>10294160.814772177</v>
      </c>
      <c r="C996" s="36">
        <f t="shared" si="214"/>
        <v>0.88160638905846367</v>
      </c>
      <c r="D996" s="35">
        <f t="shared" si="215"/>
        <v>0.81525536905386042</v>
      </c>
      <c r="E996" s="35">
        <f t="shared" si="216"/>
        <v>0.73169880049320923</v>
      </c>
      <c r="F996" s="35">
        <f t="shared" si="217"/>
        <v>0.64869837764187721</v>
      </c>
      <c r="G996" s="35">
        <f t="shared" si="218"/>
        <v>0.57446391430959087</v>
      </c>
      <c r="H996" s="35">
        <f t="shared" si="219"/>
        <v>0.51101795665729266</v>
      </c>
      <c r="I996" s="35">
        <f t="shared" si="220"/>
        <v>0.45768512874173889</v>
      </c>
      <c r="J996" s="35">
        <f t="shared" si="221"/>
        <v>0.41297024395746507</v>
      </c>
      <c r="K996" s="35">
        <f t="shared" si="222"/>
        <v>0.37532962958467592</v>
      </c>
      <c r="L996" s="35">
        <f t="shared" si="223"/>
        <v>0.34342211833504566</v>
      </c>
      <c r="M996" s="35">
        <f t="shared" si="224"/>
        <v>0.31615460460256023</v>
      </c>
      <c r="N996" s="35">
        <f t="shared" si="225"/>
        <v>0.29265824430733578</v>
      </c>
    </row>
    <row r="997" spans="1:14">
      <c r="A997" s="34">
        <f t="shared" si="212"/>
        <v>1642.9763226532505</v>
      </c>
      <c r="B997" s="35">
        <f t="shared" si="213"/>
        <v>10317891.306262413</v>
      </c>
      <c r="C997" s="36">
        <f t="shared" si="214"/>
        <v>0.88142007888859619</v>
      </c>
      <c r="D997" s="35">
        <f t="shared" si="215"/>
        <v>0.81476901596367268</v>
      </c>
      <c r="E997" s="35">
        <f t="shared" si="216"/>
        <v>0.73093908568258736</v>
      </c>
      <c r="F997" s="35">
        <f t="shared" si="217"/>
        <v>0.64777116679592439</v>
      </c>
      <c r="G997" s="35">
        <f t="shared" si="218"/>
        <v>0.5734649634513953</v>
      </c>
      <c r="H997" s="35">
        <f t="shared" si="219"/>
        <v>0.5100094389664156</v>
      </c>
      <c r="I997" s="35">
        <f t="shared" si="220"/>
        <v>0.45670136110945281</v>
      </c>
      <c r="J997" s="35">
        <f t="shared" si="221"/>
        <v>0.41202787603661373</v>
      </c>
      <c r="K997" s="35">
        <f t="shared" si="222"/>
        <v>0.37443526897237434</v>
      </c>
      <c r="L997" s="35">
        <f t="shared" si="223"/>
        <v>0.34257700362832028</v>
      </c>
      <c r="M997" s="35">
        <f t="shared" si="224"/>
        <v>0.31535725765396261</v>
      </c>
      <c r="N997" s="35">
        <f t="shared" si="225"/>
        <v>0.29190592304458512</v>
      </c>
    </row>
    <row r="998" spans="1:14">
      <c r="A998" s="34">
        <f t="shared" si="212"/>
        <v>1646.7637742333181</v>
      </c>
      <c r="B998" s="35">
        <f t="shared" si="213"/>
        <v>10341676.502185239</v>
      </c>
      <c r="C998" s="36">
        <f t="shared" si="214"/>
        <v>0.88123340788469606</v>
      </c>
      <c r="D998" s="35">
        <f t="shared" si="215"/>
        <v>0.81428155594616536</v>
      </c>
      <c r="E998" s="35">
        <f t="shared" si="216"/>
        <v>0.73017838638933463</v>
      </c>
      <c r="F998" s="35">
        <f t="shared" si="217"/>
        <v>0.64684372471719553</v>
      </c>
      <c r="G998" s="35">
        <f t="shared" si="218"/>
        <v>0.57246663102505202</v>
      </c>
      <c r="H998" s="35">
        <f t="shared" si="219"/>
        <v>0.50900222152798136</v>
      </c>
      <c r="I998" s="35">
        <f t="shared" si="220"/>
        <v>0.45571936041538519</v>
      </c>
      <c r="J998" s="35">
        <f t="shared" si="221"/>
        <v>0.4110875621595359</v>
      </c>
      <c r="K998" s="35">
        <f t="shared" si="222"/>
        <v>0.37354311989283279</v>
      </c>
      <c r="L998" s="35">
        <f t="shared" si="223"/>
        <v>0.34173417043630216</v>
      </c>
      <c r="M998" s="35">
        <f t="shared" si="224"/>
        <v>0.31456220529770534</v>
      </c>
      <c r="N998" s="35">
        <f t="shared" si="225"/>
        <v>0.29115587347335253</v>
      </c>
    </row>
    <row r="999" spans="1:14">
      <c r="A999" s="34">
        <f t="shared" si="212"/>
        <v>1650.5599567909865</v>
      </c>
      <c r="B999" s="35">
        <f t="shared" si="213"/>
        <v>10365516.528647395</v>
      </c>
      <c r="C999" s="36">
        <f t="shared" si="214"/>
        <v>0.88104637291006904</v>
      </c>
      <c r="D999" s="35">
        <f t="shared" si="215"/>
        <v>0.8137929867509921</v>
      </c>
      <c r="E999" s="35">
        <f t="shared" si="216"/>
        <v>0.72941670560746386</v>
      </c>
      <c r="F999" s="35">
        <f t="shared" si="217"/>
        <v>0.64591605753781245</v>
      </c>
      <c r="G999" s="35">
        <f t="shared" si="218"/>
        <v>0.571468922496423</v>
      </c>
      <c r="H999" s="35">
        <f t="shared" si="219"/>
        <v>0.50799630706312848</v>
      </c>
      <c r="I999" s="35">
        <f t="shared" si="220"/>
        <v>0.45473912621116769</v>
      </c>
      <c r="J999" s="35">
        <f t="shared" si="221"/>
        <v>0.41014929908689324</v>
      </c>
      <c r="K999" s="35">
        <f t="shared" si="222"/>
        <v>0.3726531769280928</v>
      </c>
      <c r="L999" s="35">
        <f t="shared" si="223"/>
        <v>0.34089361175391164</v>
      </c>
      <c r="M999" s="35">
        <f t="shared" si="224"/>
        <v>0.3137694394298125</v>
      </c>
      <c r="N999" s="35">
        <f t="shared" si="225"/>
        <v>0.29040808676646135</v>
      </c>
    </row>
    <row r="1000" spans="1:14">
      <c r="A1000" s="34">
        <f t="shared" si="212"/>
        <v>1654.3648904532374</v>
      </c>
      <c r="B1000" s="35">
        <f t="shared" si="213"/>
        <v>10389411.512046332</v>
      </c>
      <c r="C1000" s="36">
        <f t="shared" si="214"/>
        <v>0.88085897082811893</v>
      </c>
      <c r="D1000" s="35">
        <f t="shared" si="215"/>
        <v>0.81330330615014257</v>
      </c>
      <c r="E1000" s="35">
        <f t="shared" si="216"/>
        <v>0.72865404636228892</v>
      </c>
      <c r="F1000" s="35">
        <f t="shared" si="217"/>
        <v>0.6449881713929736</v>
      </c>
      <c r="G1000" s="35">
        <f t="shared" si="218"/>
        <v>0.57047184330661915</v>
      </c>
      <c r="H1000" s="35">
        <f t="shared" si="219"/>
        <v>0.50699169825994683</v>
      </c>
      <c r="I1000" s="35">
        <f t="shared" si="220"/>
        <v>0.45376065802291238</v>
      </c>
      <c r="J1000" s="35">
        <f t="shared" si="221"/>
        <v>0.40921308356870106</v>
      </c>
      <c r="K1000" s="35">
        <f t="shared" si="222"/>
        <v>0.37176543466583906</v>
      </c>
      <c r="L1000" s="35">
        <f t="shared" si="223"/>
        <v>0.34005532059649601</v>
      </c>
      <c r="M1000" s="35">
        <f t="shared" si="224"/>
        <v>0.31297895197897785</v>
      </c>
      <c r="N1000" s="35">
        <f t="shared" si="225"/>
        <v>0.28966255413900871</v>
      </c>
    </row>
    <row r="1001" spans="1:14">
      <c r="A1001" s="34">
        <f t="shared" si="212"/>
        <v>1658.1785953934505</v>
      </c>
      <c r="B1001" s="35">
        <f t="shared" si="213"/>
        <v>10413361.579070868</v>
      </c>
      <c r="C1001" s="36">
        <f t="shared" si="214"/>
        <v>0.88067119850232856</v>
      </c>
      <c r="D1001" s="35">
        <f t="shared" si="215"/>
        <v>0.81281251193804083</v>
      </c>
      <c r="E1001" s="35">
        <f t="shared" si="216"/>
        <v>0.72789041171031843</v>
      </c>
      <c r="F1001" s="35">
        <f t="shared" si="217"/>
        <v>0.64406007242072572</v>
      </c>
      <c r="G1001" s="35">
        <f t="shared" si="218"/>
        <v>0.56947539887193799</v>
      </c>
      <c r="H1001" s="35">
        <f t="shared" si="219"/>
        <v>0.50598839777362825</v>
      </c>
      <c r="I1001" s="35">
        <f t="shared" si="220"/>
        <v>0.4527839553514616</v>
      </c>
      <c r="J1001" s="35">
        <f t="shared" si="221"/>
        <v>0.40827891234456287</v>
      </c>
      <c r="K1001" s="35">
        <f t="shared" si="222"/>
        <v>0.37087988769954722</v>
      </c>
      <c r="L1001" s="35">
        <f t="shared" si="223"/>
        <v>0.33921928999986206</v>
      </c>
      <c r="M1001" s="35">
        <f t="shared" si="224"/>
        <v>0.31219073490648092</v>
      </c>
      <c r="N1001" s="35">
        <f t="shared" si="225"/>
        <v>0.28891926684817504</v>
      </c>
    </row>
    <row r="1002" spans="1:14">
      <c r="A1002" s="34">
        <f t="shared" si="212"/>
        <v>1662.0010918315095</v>
      </c>
      <c r="B1002" s="35">
        <f t="shared" si="213"/>
        <v>10437366.856701879</v>
      </c>
      <c r="C1002" s="36">
        <f t="shared" si="214"/>
        <v>0.88048305279624484</v>
      </c>
      <c r="D1002" s="35">
        <f t="shared" si="215"/>
        <v>0.81232060193164612</v>
      </c>
      <c r="E1002" s="35">
        <f t="shared" si="216"/>
        <v>0.72712580473914734</v>
      </c>
      <c r="F1002" s="35">
        <f t="shared" si="217"/>
        <v>0.64313176676173478</v>
      </c>
      <c r="G1002" s="35">
        <f t="shared" si="218"/>
        <v>0.5684795945838037</v>
      </c>
      <c r="H1002" s="35">
        <f t="shared" si="219"/>
        <v>0.50498640822661478</v>
      </c>
      <c r="I1002" s="35">
        <f t="shared" si="220"/>
        <v>0.45180901767263637</v>
      </c>
      <c r="J1002" s="35">
        <f t="shared" si="221"/>
        <v>0.40734678214390163</v>
      </c>
      <c r="K1002" s="35">
        <f t="shared" si="222"/>
        <v>0.36999653062862903</v>
      </c>
      <c r="L1002" s="35">
        <f t="shared" si="223"/>
        <v>0.338385513020307</v>
      </c>
      <c r="M1002" s="35">
        <f t="shared" si="224"/>
        <v>0.31140478020610074</v>
      </c>
      <c r="N1002" s="35">
        <f t="shared" si="225"/>
        <v>0.28817821619303252</v>
      </c>
    </row>
    <row r="1003" spans="1:14">
      <c r="A1003" s="34">
        <f t="shared" si="212"/>
        <v>1665.8324000339103</v>
      </c>
      <c r="B1003" s="35">
        <f t="shared" si="213"/>
        <v>10461427.472212957</v>
      </c>
      <c r="C1003" s="36">
        <f t="shared" si="214"/>
        <v>0.88029453057345952</v>
      </c>
      <c r="D1003" s="35">
        <f t="shared" si="215"/>
        <v>0.81182757397054917</v>
      </c>
      <c r="E1003" s="35">
        <f t="shared" si="216"/>
        <v>0.72636022856734717</v>
      </c>
      <c r="F1003" s="35">
        <f t="shared" si="217"/>
        <v>0.6422032605590573</v>
      </c>
      <c r="G1003" s="35">
        <f t="shared" si="218"/>
        <v>0.56748443580870689</v>
      </c>
      <c r="H1003" s="35">
        <f t="shared" si="219"/>
        <v>0.50398573220874954</v>
      </c>
      <c r="I1003" s="35">
        <f t="shared" si="220"/>
        <v>0.45083584443748292</v>
      </c>
      <c r="J1003" s="35">
        <f t="shared" si="221"/>
        <v>0.40641668968618888</v>
      </c>
      <c r="K1003" s="35">
        <f t="shared" si="222"/>
        <v>0.36911535805857454</v>
      </c>
      <c r="L1003" s="35">
        <f t="shared" si="223"/>
        <v>0.3375539827346471</v>
      </c>
      <c r="M1003" s="35">
        <f t="shared" si="224"/>
        <v>0.31062107990402943</v>
      </c>
      <c r="N1003" s="35">
        <f t="shared" si="225"/>
        <v>0.28743939351435449</v>
      </c>
    </row>
    <row r="1004" spans="1:14">
      <c r="A1004" s="34">
        <f t="shared" si="212"/>
        <v>1669.6725403138673</v>
      </c>
      <c r="B1004" s="35">
        <f t="shared" si="213"/>
        <v>10485543.553171087</v>
      </c>
      <c r="C1004" s="36">
        <f t="shared" si="214"/>
        <v>0.88010562869759756</v>
      </c>
      <c r="D1004" s="35">
        <f t="shared" si="215"/>
        <v>0.81133342591707447</v>
      </c>
      <c r="E1004" s="35">
        <f t="shared" si="216"/>
        <v>0.7255936863443575</v>
      </c>
      <c r="F1004" s="35">
        <f t="shared" si="217"/>
        <v>0.64127455995791394</v>
      </c>
      <c r="G1004" s="35">
        <f t="shared" si="218"/>
        <v>0.566489927888148</v>
      </c>
      <c r="H1004" s="35">
        <f t="shared" si="219"/>
        <v>0.50298637227742637</v>
      </c>
      <c r="I1004" s="35">
        <f t="shared" si="220"/>
        <v>0.44986443507251805</v>
      </c>
      <c r="J1004" s="35">
        <f t="shared" si="221"/>
        <v>0.40548863168117105</v>
      </c>
      <c r="K1004" s="35">
        <f t="shared" si="222"/>
        <v>0.36823636460109238</v>
      </c>
      <c r="L1004" s="35">
        <f t="shared" si="223"/>
        <v>0.33672469224024471</v>
      </c>
      <c r="M1004" s="35">
        <f t="shared" si="224"/>
        <v>0.30983962605878518</v>
      </c>
      <c r="N1004" s="35">
        <f t="shared" si="225"/>
        <v>0.28670279019442518</v>
      </c>
    </row>
    <row r="1005" spans="1:14">
      <c r="A1005" s="34">
        <f t="shared" si="212"/>
        <v>1673.5215330314222</v>
      </c>
      <c r="B1005" s="35">
        <f t="shared" si="213"/>
        <v>10509715.227437332</v>
      </c>
      <c r="C1005" s="36">
        <f t="shared" si="214"/>
        <v>0.87991634403229757</v>
      </c>
      <c r="D1005" s="35">
        <f t="shared" si="215"/>
        <v>0.81083815565637674</v>
      </c>
      <c r="E1005" s="35">
        <f t="shared" si="216"/>
        <v>0.72482618125037102</v>
      </c>
      <c r="F1005" s="35">
        <f t="shared" si="217"/>
        <v>0.64034567110546126</v>
      </c>
      <c r="G1005" s="35">
        <f t="shared" si="218"/>
        <v>0.56549607613858044</v>
      </c>
      <c r="H1005" s="35">
        <f t="shared" si="219"/>
        <v>0.5019883309577392</v>
      </c>
      <c r="I1005" s="35">
        <f t="shared" si="220"/>
        <v>0.44889478897997159</v>
      </c>
      <c r="J1005" s="35">
        <f t="shared" si="221"/>
        <v>0.40456260482909218</v>
      </c>
      <c r="K1005" s="35">
        <f t="shared" si="222"/>
        <v>0.36735954487424566</v>
      </c>
      <c r="L1005" s="35">
        <f t="shared" si="223"/>
        <v>0.33589763465503225</v>
      </c>
      <c r="M1005" s="35">
        <f t="shared" si="224"/>
        <v>0.30906041076112284</v>
      </c>
      <c r="N1005" s="35">
        <f t="shared" si="225"/>
        <v>0.28596839765684801</v>
      </c>
    </row>
    <row r="1006" spans="1:14">
      <c r="A1006" s="34">
        <f t="shared" si="212"/>
        <v>1677.3793985935513</v>
      </c>
      <c r="B1006" s="35">
        <f t="shared" si="213"/>
        <v>10533942.623167502</v>
      </c>
      <c r="C1006" s="36">
        <f t="shared" si="214"/>
        <v>0.87972667344119959</v>
      </c>
      <c r="D1006" s="35">
        <f t="shared" si="215"/>
        <v>0.81034176109654177</v>
      </c>
      <c r="E1006" s="35">
        <f t="shared" si="216"/>
        <v>0.72405771649622197</v>
      </c>
      <c r="F1006" s="35">
        <f t="shared" si="217"/>
        <v>0.6394166001505649</v>
      </c>
      <c r="G1006" s="35">
        <f t="shared" si="218"/>
        <v>0.56450288585135489</v>
      </c>
      <c r="H1006" s="35">
        <f t="shared" si="219"/>
        <v>0.50099161074263188</v>
      </c>
      <c r="I1006" s="35">
        <f t="shared" si="220"/>
        <v>0.44792690553802755</v>
      </c>
      <c r="J1006" s="35">
        <f t="shared" si="221"/>
        <v>0.40363860582091454</v>
      </c>
      <c r="K1006" s="35">
        <f t="shared" si="222"/>
        <v>0.3664848935025864</v>
      </c>
      <c r="L1006" s="35">
        <f t="shared" si="223"/>
        <v>0.33507280311753457</v>
      </c>
      <c r="M1006" s="35">
        <f t="shared" si="224"/>
        <v>0.30828342613394388</v>
      </c>
      <c r="N1006" s="35">
        <f t="shared" si="225"/>
        <v>0.2852362073663553</v>
      </c>
    </row>
    <row r="1007" spans="1:14">
      <c r="A1007" s="34">
        <f t="shared" si="212"/>
        <v>1681.2461574542735</v>
      </c>
      <c r="B1007" s="35">
        <f t="shared" si="213"/>
        <v>10558225.868812839</v>
      </c>
      <c r="C1007" s="36">
        <f t="shared" si="214"/>
        <v>0.87953661378792825</v>
      </c>
      <c r="D1007" s="35">
        <f t="shared" si="215"/>
        <v>0.8098442401686835</v>
      </c>
      <c r="E1007" s="35">
        <f t="shared" si="216"/>
        <v>0.72328829532326933</v>
      </c>
      <c r="F1007" s="35">
        <f t="shared" si="217"/>
        <v>0.63848735324357364</v>
      </c>
      <c r="G1007" s="35">
        <f t="shared" si="218"/>
        <v>0.56351036229266671</v>
      </c>
      <c r="H1007" s="35">
        <f t="shared" si="219"/>
        <v>0.49999621409304762</v>
      </c>
      <c r="I1007" s="35">
        <f t="shared" si="220"/>
        <v>0.4469607841010641</v>
      </c>
      <c r="J1007" s="35">
        <f t="shared" si="221"/>
        <v>0.40271663133853702</v>
      </c>
      <c r="K1007" s="35">
        <f t="shared" si="222"/>
        <v>0.36561240511728715</v>
      </c>
      <c r="L1007" s="35">
        <f t="shared" si="223"/>
        <v>0.33425019078688972</v>
      </c>
      <c r="M1007" s="35">
        <f t="shared" si="224"/>
        <v>0.30750866433220631</v>
      </c>
      <c r="N1007" s="35">
        <f t="shared" si="225"/>
        <v>0.28450621082861766</v>
      </c>
    </row>
    <row r="1008" spans="1:14">
      <c r="A1008" s="34">
        <f t="shared" si="212"/>
        <v>1685.1218301147596</v>
      </c>
      <c r="B1008" s="35">
        <f t="shared" si="213"/>
        <v>10582565.09312069</v>
      </c>
      <c r="C1008" s="36">
        <f t="shared" si="214"/>
        <v>0.87934616193608106</v>
      </c>
      <c r="D1008" s="35">
        <f t="shared" si="215"/>
        <v>0.80934559082704494</v>
      </c>
      <c r="E1008" s="35">
        <f t="shared" si="216"/>
        <v>0.7225179210032816</v>
      </c>
      <c r="F1008" s="35">
        <f t="shared" si="217"/>
        <v>0.63755793653609438</v>
      </c>
      <c r="G1008" s="35">
        <f t="shared" si="218"/>
        <v>0.56251851070350356</v>
      </c>
      <c r="H1008" s="35">
        <f t="shared" si="219"/>
        <v>0.49900214343807919</v>
      </c>
      <c r="I1008" s="35">
        <f t="shared" si="220"/>
        <v>0.4459964239998907</v>
      </c>
      <c r="J1008" s="35">
        <f t="shared" si="221"/>
        <v>0.40179667805500974</v>
      </c>
      <c r="K1008" s="35">
        <f t="shared" si="222"/>
        <v>0.36474207435626971</v>
      </c>
      <c r="L1008" s="35">
        <f t="shared" si="223"/>
        <v>0.33342979084286767</v>
      </c>
      <c r="M1008" s="35">
        <f t="shared" si="224"/>
        <v>0.30673611754283242</v>
      </c>
      <c r="N1008" s="35">
        <f t="shared" si="225"/>
        <v>0.28377839959005335</v>
      </c>
    </row>
    <row r="1009" spans="1:14">
      <c r="A1009" s="34">
        <f t="shared" si="212"/>
        <v>1689.00643712344</v>
      </c>
      <c r="B1009" s="35">
        <f t="shared" si="213"/>
        <v>10606960.425135203</v>
      </c>
      <c r="C1009" s="36">
        <f t="shared" si="214"/>
        <v>0.87915531474921282</v>
      </c>
      <c r="D1009" s="35">
        <f t="shared" si="215"/>
        <v>0.80884581104909481</v>
      </c>
      <c r="E1009" s="35">
        <f t="shared" si="216"/>
        <v>0.72174659683831743</v>
      </c>
      <c r="F1009" s="35">
        <f t="shared" si="217"/>
        <v>0.63662835618076541</v>
      </c>
      <c r="G1009" s="35">
        <f t="shared" si="218"/>
        <v>0.56152733629959362</v>
      </c>
      <c r="H1009" s="35">
        <f t="shared" si="219"/>
        <v>0.49800940117511727</v>
      </c>
      <c r="I1009" s="35">
        <f t="shared" si="220"/>
        <v>0.44503382454198387</v>
      </c>
      <c r="J1009" s="35">
        <f t="shared" si="221"/>
        <v>0.40087874263474643</v>
      </c>
      <c r="K1009" s="35">
        <f t="shared" si="222"/>
        <v>0.363873895864331</v>
      </c>
      <c r="L1009" s="35">
        <f t="shared" si="223"/>
        <v>0.33261159648588606</v>
      </c>
      <c r="M1009" s="35">
        <f t="shared" si="224"/>
        <v>0.30596577798461577</v>
      </c>
      <c r="N1009" s="35">
        <f t="shared" si="225"/>
        <v>0.2830527652376375</v>
      </c>
    </row>
    <row r="1010" spans="1:14">
      <c r="A1010" s="34">
        <f t="shared" si="212"/>
        <v>1692.8999990761145</v>
      </c>
      <c r="B1010" s="35">
        <f t="shared" si="213"/>
        <v>10631411.994197998</v>
      </c>
      <c r="C1010" s="36">
        <f t="shared" si="214"/>
        <v>0.87896406909082181</v>
      </c>
      <c r="D1010" s="35">
        <f t="shared" si="215"/>
        <v>0.80834489883562666</v>
      </c>
      <c r="E1010" s="35">
        <f t="shared" si="216"/>
        <v>0.72097432616060619</v>
      </c>
      <c r="F1010" s="35">
        <f t="shared" si="217"/>
        <v>0.63569861833103269</v>
      </c>
      <c r="G1010" s="35">
        <f t="shared" si="218"/>
        <v>0.56053684427135597</v>
      </c>
      <c r="H1010" s="35">
        <f t="shared" si="219"/>
        <v>0.49701798967000127</v>
      </c>
      <c r="I1010" s="35">
        <f t="shared" si="220"/>
        <v>0.44407298501172165</v>
      </c>
      <c r="J1010" s="35">
        <f t="shared" si="221"/>
        <v>0.39996282173373471</v>
      </c>
      <c r="K1010" s="35">
        <f t="shared" si="222"/>
        <v>0.36300786429326681</v>
      </c>
      <c r="L1010" s="35">
        <f t="shared" si="223"/>
        <v>0.33179560093702531</v>
      </c>
      <c r="M1010" s="35">
        <f t="shared" si="224"/>
        <v>0.30519763790812793</v>
      </c>
      <c r="N1010" s="35">
        <f t="shared" si="225"/>
        <v>0.28232929939871199</v>
      </c>
    </row>
    <row r="1011" spans="1:14">
      <c r="A1011" s="34">
        <f t="shared" si="212"/>
        <v>1696.8025366160609</v>
      </c>
      <c r="B1011" s="35">
        <f t="shared" si="213"/>
        <v>10655919.929948863</v>
      </c>
      <c r="C1011" s="36">
        <f t="shared" si="214"/>
        <v>0.87877242182434001</v>
      </c>
      <c r="D1011" s="35">
        <f t="shared" si="215"/>
        <v>0.80784285221085939</v>
      </c>
      <c r="E1011" s="35">
        <f t="shared" si="216"/>
        <v>0.72020111233242834</v>
      </c>
      <c r="F1011" s="35">
        <f t="shared" si="217"/>
        <v>0.63476872914092619</v>
      </c>
      <c r="G1011" s="35">
        <f t="shared" si="218"/>
        <v>0.55954703978385456</v>
      </c>
      <c r="H1011" s="35">
        <f t="shared" si="219"/>
        <v>0.49602791125716816</v>
      </c>
      <c r="I1011" s="35">
        <f t="shared" si="220"/>
        <v>0.44311390467061629</v>
      </c>
      <c r="J1011" s="35">
        <f t="shared" si="221"/>
        <v>0.39904891199974368</v>
      </c>
      <c r="K1011" s="35">
        <f t="shared" si="222"/>
        <v>0.36214397430199347</v>
      </c>
      <c r="L1011" s="35">
        <f t="shared" si="223"/>
        <v>0.33098179743804212</v>
      </c>
      <c r="M1011" s="35">
        <f t="shared" si="224"/>
        <v>0.3044316895956245</v>
      </c>
      <c r="N1011" s="35">
        <f t="shared" si="225"/>
        <v>0.28160799374079576</v>
      </c>
    </row>
    <row r="1012" spans="1:14">
      <c r="A1012" s="34">
        <f t="shared" si="212"/>
        <v>1700.714070434145</v>
      </c>
      <c r="B1012" s="35">
        <f t="shared" si="213"/>
        <v>10680484.36232643</v>
      </c>
      <c r="C1012" s="36">
        <f t="shared" si="214"/>
        <v>0.87858036981311638</v>
      </c>
      <c r="D1012" s="35">
        <f t="shared" si="215"/>
        <v>0.80733966922253197</v>
      </c>
      <c r="E1012" s="35">
        <f t="shared" si="216"/>
        <v>0.71942695874598994</v>
      </c>
      <c r="F1012" s="35">
        <f t="shared" si="217"/>
        <v>0.63383869476483545</v>
      </c>
      <c r="G1012" s="35">
        <f t="shared" si="218"/>
        <v>0.55855792797674786</v>
      </c>
      <c r="H1012" s="35">
        <f t="shared" si="219"/>
        <v>0.49503916823980126</v>
      </c>
      <c r="I1012" s="35">
        <f t="shared" si="220"/>
        <v>0.44215658275754338</v>
      </c>
      <c r="J1012" s="35">
        <f t="shared" si="221"/>
        <v>0.3981370100725275</v>
      </c>
      <c r="K1012" s="35">
        <f t="shared" si="222"/>
        <v>0.36128222055666531</v>
      </c>
      <c r="L1012" s="35">
        <f t="shared" si="223"/>
        <v>0.33017017925137893</v>
      </c>
      <c r="M1012" s="35">
        <f t="shared" si="224"/>
        <v>0.30366792536094794</v>
      </c>
      <c r="N1012" s="35">
        <f t="shared" si="225"/>
        <v>0.28088883997139397</v>
      </c>
    </row>
    <row r="1013" spans="1:14">
      <c r="A1013" s="34">
        <f t="shared" si="212"/>
        <v>1704.6346212689295</v>
      </c>
      <c r="B1013" s="35">
        <f t="shared" si="213"/>
        <v>10705105.421568878</v>
      </c>
      <c r="C1013" s="36">
        <f t="shared" si="214"/>
        <v>0.87838790992040816</v>
      </c>
      <c r="D1013" s="35">
        <f t="shared" si="215"/>
        <v>0.80683534794200396</v>
      </c>
      <c r="E1013" s="35">
        <f t="shared" si="216"/>
        <v>0.71865186882330123</v>
      </c>
      <c r="F1013" s="35">
        <f t="shared" si="217"/>
        <v>0.63290852135728692</v>
      </c>
      <c r="G1013" s="35">
        <f t="shared" si="218"/>
        <v>0.55756951396424581</v>
      </c>
      <c r="H1013" s="35">
        <f t="shared" si="219"/>
        <v>0.49405176288997998</v>
      </c>
      <c r="I1013" s="35">
        <f t="shared" si="220"/>
        <v>0.44120101848897225</v>
      </c>
      <c r="J1013" s="35">
        <f t="shared" si="221"/>
        <v>0.39722711258402865</v>
      </c>
      <c r="K1013" s="35">
        <f t="shared" si="222"/>
        <v>0.36042259773079166</v>
      </c>
      <c r="L1013" s="35">
        <f t="shared" si="223"/>
        <v>0.32936073966017454</v>
      </c>
      <c r="M1013" s="35">
        <f t="shared" si="224"/>
        <v>0.30290633754943325</v>
      </c>
      <c r="N1013" s="35">
        <f t="shared" si="225"/>
        <v>0.28017182983780836</v>
      </c>
    </row>
    <row r="1014" spans="1:14">
      <c r="A1014" s="34">
        <f t="shared" si="212"/>
        <v>1708.5642099067848</v>
      </c>
      <c r="B1014" s="35">
        <f t="shared" si="213"/>
        <v>10729783.238214608</v>
      </c>
      <c r="C1014" s="36">
        <f t="shared" si="214"/>
        <v>0.87819503900936768</v>
      </c>
      <c r="D1014" s="35">
        <f t="shared" si="215"/>
        <v>0.80632988646435366</v>
      </c>
      <c r="E1014" s="35">
        <f t="shared" si="216"/>
        <v>0.71787584601605037</v>
      </c>
      <c r="F1014" s="35">
        <f t="shared" si="217"/>
        <v>0.63197821507272223</v>
      </c>
      <c r="G1014" s="35">
        <f t="shared" si="218"/>
        <v>0.55658180283506542</v>
      </c>
      <c r="H1014" s="35">
        <f t="shared" si="219"/>
        <v>0.49306569744882967</v>
      </c>
      <c r="I1014" s="35">
        <f t="shared" si="220"/>
        <v>0.44024721105919251</v>
      </c>
      <c r="J1014" s="35">
        <f t="shared" si="221"/>
        <v>0.39631921615857713</v>
      </c>
      <c r="K1014" s="35">
        <f t="shared" si="222"/>
        <v>0.35956510050535068</v>
      </c>
      <c r="L1014" s="35">
        <f t="shared" si="223"/>
        <v>0.32855347196827123</v>
      </c>
      <c r="M1014" s="35">
        <f t="shared" si="224"/>
        <v>0.30214691853781001</v>
      </c>
      <c r="N1014" s="35">
        <f t="shared" si="225"/>
        <v>0.27945695512694885</v>
      </c>
    </row>
    <row r="1015" spans="1:14">
      <c r="A1015" s="34">
        <f t="shared" si="212"/>
        <v>1712.5028571819983</v>
      </c>
      <c r="B1015" s="35">
        <f t="shared" si="213"/>
        <v>10754517.943102948</v>
      </c>
      <c r="C1015" s="36">
        <f t="shared" si="214"/>
        <v>0.87800175394303148</v>
      </c>
      <c r="D1015" s="35">
        <f t="shared" si="215"/>
        <v>0.80582328290847449</v>
      </c>
      <c r="E1015" s="35">
        <f t="shared" si="216"/>
        <v>0.71709889380547598</v>
      </c>
      <c r="F1015" s="35">
        <f t="shared" si="217"/>
        <v>0.6310477820652759</v>
      </c>
      <c r="G1015" s="35">
        <f t="shared" si="218"/>
        <v>0.55559479965238645</v>
      </c>
      <c r="H1015" s="35">
        <f t="shared" si="219"/>
        <v>0.49208097412666912</v>
      </c>
      <c r="I1015" s="35">
        <f t="shared" si="220"/>
        <v>0.4392951596405395</v>
      </c>
      <c r="J1015" s="35">
        <f t="shared" si="221"/>
        <v>0.39541331741308788</v>
      </c>
      <c r="K1015" s="35">
        <f t="shared" si="222"/>
        <v>0.35870972356890019</v>
      </c>
      <c r="L1015" s="35">
        <f t="shared" si="223"/>
        <v>0.32774836950022029</v>
      </c>
      <c r="M1015" s="35">
        <f t="shared" si="224"/>
        <v>0.30138966073410495</v>
      </c>
      <c r="N1015" s="35">
        <f t="shared" si="225"/>
        <v>0.27874420766514246</v>
      </c>
    </row>
    <row r="1016" spans="1:14">
      <c r="A1016" s="34">
        <f t="shared" si="212"/>
        <v>1716.450583976886</v>
      </c>
      <c r="B1016" s="35">
        <f t="shared" si="213"/>
        <v>10779309.667374844</v>
      </c>
      <c r="C1016" s="36">
        <f t="shared" si="214"/>
        <v>0.87780805158430986</v>
      </c>
      <c r="D1016" s="35">
        <f t="shared" si="215"/>
        <v>0.80531553541717404</v>
      </c>
      <c r="E1016" s="35">
        <f t="shared" si="216"/>
        <v>0.71632101570223894</v>
      </c>
      <c r="F1016" s="35">
        <f t="shared" si="217"/>
        <v>0.63011722848855445</v>
      </c>
      <c r="G1016" s="35">
        <f t="shared" si="218"/>
        <v>0.55460850945381168</v>
      </c>
      <c r="H1016" s="35">
        <f t="shared" si="219"/>
        <v>0.49109759510316076</v>
      </c>
      <c r="I1016" s="35">
        <f t="shared" si="220"/>
        <v>0.43834486338361789</v>
      </c>
      <c r="J1016" s="35">
        <f t="shared" si="221"/>
        <v>0.39450941295725517</v>
      </c>
      <c r="K1016" s="35">
        <f t="shared" si="222"/>
        <v>0.35785646161768692</v>
      </c>
      <c r="L1016" s="35">
        <f t="shared" si="223"/>
        <v>0.32694542560128603</v>
      </c>
      <c r="M1016" s="35">
        <f t="shared" si="224"/>
        <v>0.3006345565775429</v>
      </c>
      <c r="N1016" s="35">
        <f t="shared" si="225"/>
        <v>0.27803357931794537</v>
      </c>
    </row>
    <row r="1017" spans="1:14">
      <c r="A1017" s="34">
        <f t="shared" si="212"/>
        <v>1720.4074112219025</v>
      </c>
      <c r="B1017" s="35">
        <f t="shared" si="213"/>
        <v>10804158.542473547</v>
      </c>
      <c r="C1017" s="36">
        <f t="shared" si="214"/>
        <v>0.87761392879597577</v>
      </c>
      <c r="D1017" s="35">
        <f t="shared" si="215"/>
        <v>0.80480664215727049</v>
      </c>
      <c r="E1017" s="35">
        <f t="shared" si="216"/>
        <v>0.71554221524629313</v>
      </c>
      <c r="F1017" s="35">
        <f t="shared" si="217"/>
        <v>0.62918656049541599</v>
      </c>
      <c r="G1017" s="35">
        <f t="shared" si="218"/>
        <v>0.55362293725132483</v>
      </c>
      <c r="H1017" s="35">
        <f t="shared" si="219"/>
        <v>0.49011556252745925</v>
      </c>
      <c r="I1017" s="35">
        <f t="shared" si="220"/>
        <v>0.43739632141752388</v>
      </c>
      <c r="J1017" s="35">
        <f t="shared" si="221"/>
        <v>0.39360749939374501</v>
      </c>
      <c r="K1017" s="35">
        <f t="shared" si="222"/>
        <v>0.35700530935575331</v>
      </c>
      <c r="L1017" s="35">
        <f t="shared" si="223"/>
        <v>0.32614463363744922</v>
      </c>
      <c r="M1017" s="35">
        <f t="shared" si="224"/>
        <v>0.29988159853844815</v>
      </c>
      <c r="N1017" s="35">
        <f t="shared" si="225"/>
        <v>0.27732506198995371</v>
      </c>
    </row>
    <row r="1018" spans="1:14">
      <c r="A1018" s="34">
        <f t="shared" si="212"/>
        <v>1724.3733598957519</v>
      </c>
      <c r="B1018" s="35">
        <f t="shared" si="213"/>
        <v>10829064.700145323</v>
      </c>
      <c r="C1018" s="36">
        <f t="shared" si="214"/>
        <v>0.87741938244065587</v>
      </c>
      <c r="D1018" s="35">
        <f t="shared" si="215"/>
        <v>0.8042966013196905</v>
      </c>
      <c r="E1018" s="35">
        <f t="shared" si="216"/>
        <v>0.71476249600675323</v>
      </c>
      <c r="F1018" s="35">
        <f t="shared" si="217"/>
        <v>0.62825578423775019</v>
      </c>
      <c r="G1018" s="35">
        <f t="shared" si="218"/>
        <v>0.55263808803125336</v>
      </c>
      <c r="H1018" s="35">
        <f t="shared" si="219"/>
        <v>0.48913487851835952</v>
      </c>
      <c r="I1018" s="35">
        <f t="shared" si="220"/>
        <v>0.43644953285006527</v>
      </c>
      <c r="J1018" s="35">
        <f t="shared" si="221"/>
        <v>0.39270757331838502</v>
      </c>
      <c r="K1018" s="35">
        <f t="shared" si="222"/>
        <v>0.35615626149504181</v>
      </c>
      <c r="L1018" s="35">
        <f t="shared" si="223"/>
        <v>0.3253459869954064</v>
      </c>
      <c r="M1018" s="35">
        <f t="shared" si="224"/>
        <v>0.2991307791181444</v>
      </c>
      <c r="N1018" s="35">
        <f t="shared" si="225"/>
        <v>0.27661864762461524</v>
      </c>
    </row>
    <row r="1019" spans="1:14">
      <c r="A1019" s="34">
        <f t="shared" si="212"/>
        <v>1728.3484510254993</v>
      </c>
      <c r="B1019" s="35">
        <f t="shared" si="213"/>
        <v>10854028.272440135</v>
      </c>
      <c r="C1019" s="36">
        <f t="shared" si="214"/>
        <v>0.87722440938082091</v>
      </c>
      <c r="D1019" s="35">
        <f t="shared" si="215"/>
        <v>0.8037854111195667</v>
      </c>
      <c r="E1019" s="35">
        <f t="shared" si="216"/>
        <v>0.71398186158176347</v>
      </c>
      <c r="F1019" s="35">
        <f t="shared" si="217"/>
        <v>0.62732490586626033</v>
      </c>
      <c r="G1019" s="35">
        <f t="shared" si="218"/>
        <v>0.55165396675423017</v>
      </c>
      <c r="H1019" s="35">
        <f t="shared" si="219"/>
        <v>0.4881555451644467</v>
      </c>
      <c r="I1019" s="35">
        <f t="shared" si="220"/>
        <v>0.4355044967679812</v>
      </c>
      <c r="J1019" s="35">
        <f t="shared" si="221"/>
        <v>0.39180963132035274</v>
      </c>
      <c r="K1019" s="35">
        <f t="shared" si="222"/>
        <v>0.35530931275549738</v>
      </c>
      <c r="L1019" s="35">
        <f t="shared" si="223"/>
        <v>0.32454947908257109</v>
      </c>
      <c r="M1019" s="35">
        <f t="shared" si="224"/>
        <v>0.29838209084885436</v>
      </c>
      <c r="N1019" s="35">
        <f t="shared" si="225"/>
        <v>0.27591432820404088</v>
      </c>
    </row>
    <row r="1020" spans="1:14">
      <c r="A1020" s="34">
        <f t="shared" ref="A1020:A1083" si="226">A1019*10^0.001</f>
        <v>1732.3327056866822</v>
      </c>
      <c r="B1020" s="35">
        <f t="shared" si="213"/>
        <v>10879049.391712364</v>
      </c>
      <c r="C1020" s="36">
        <f t="shared" si="214"/>
        <v>0.87702900647877613</v>
      </c>
      <c r="D1020" s="35">
        <f t="shared" si="215"/>
        <v>0.80327306979633328</v>
      </c>
      <c r="E1020" s="35">
        <f t="shared" si="216"/>
        <v>0.71320031559836206</v>
      </c>
      <c r="F1020" s="35">
        <f t="shared" si="217"/>
        <v>0.62639393153024381</v>
      </c>
      <c r="G1020" s="35">
        <f t="shared" si="218"/>
        <v>0.55067057835515665</v>
      </c>
      <c r="H1020" s="35">
        <f t="shared" si="219"/>
        <v>0.48717756452424354</v>
      </c>
      <c r="I1020" s="35">
        <f t="shared" si="220"/>
        <v>0.43456121223715749</v>
      </c>
      <c r="J1020" s="35">
        <f t="shared" si="221"/>
        <v>0.39091366998235921</v>
      </c>
      <c r="K1020" s="35">
        <f t="shared" si="222"/>
        <v>0.35446445786516689</v>
      </c>
      <c r="L1020" s="35">
        <f t="shared" si="223"/>
        <v>0.32375510332706992</v>
      </c>
      <c r="M1020" s="35">
        <f t="shared" si="224"/>
        <v>0.29763552629359807</v>
      </c>
      <c r="N1020" s="35">
        <f t="shared" si="225"/>
        <v>0.27521209574881711</v>
      </c>
    </row>
    <row r="1021" spans="1:14">
      <c r="A1021" s="34">
        <f t="shared" si="226"/>
        <v>1736.326145003422</v>
      </c>
      <c r="B1021" s="35">
        <f t="shared" si="213"/>
        <v>10904128.19062149</v>
      </c>
      <c r="C1021" s="36">
        <f t="shared" si="214"/>
        <v>0.87683317059665311</v>
      </c>
      <c r="D1021" s="35">
        <f t="shared" si="215"/>
        <v>0.80275957561382338</v>
      </c>
      <c r="E1021" s="35">
        <f t="shared" si="216"/>
        <v>0.71241786171234622</v>
      </c>
      <c r="F1021" s="35">
        <f t="shared" si="217"/>
        <v>0.62546286737737422</v>
      </c>
      <c r="G1021" s="35">
        <f t="shared" si="218"/>
        <v>0.54968792774316888</v>
      </c>
      <c r="H1021" s="35">
        <f t="shared" si="219"/>
        <v>0.48620093862635899</v>
      </c>
      <c r="I1021" s="35">
        <f t="shared" si="220"/>
        <v>0.43361967830284331</v>
      </c>
      <c r="J1021" s="35">
        <f t="shared" si="221"/>
        <v>0.39001968588083308</v>
      </c>
      <c r="K1021" s="35">
        <f t="shared" si="222"/>
        <v>0.35362169156029766</v>
      </c>
      <c r="L1021" s="35">
        <f t="shared" si="223"/>
        <v>0.32296285317773987</v>
      </c>
      <c r="M1021" s="35">
        <f t="shared" si="224"/>
        <v>0.29689107804609161</v>
      </c>
      <c r="N1021" s="35">
        <f t="shared" si="225"/>
        <v>0.27451194231781784</v>
      </c>
    </row>
    <row r="1022" spans="1:14">
      <c r="A1022" s="34">
        <f t="shared" si="226"/>
        <v>1740.3287901485364</v>
      </c>
      <c r="B1022" s="35">
        <f t="shared" si="213"/>
        <v>10929264.80213281</v>
      </c>
      <c r="C1022" s="36">
        <f t="shared" si="214"/>
        <v>0.87663689859640126</v>
      </c>
      <c r="D1022" s="35">
        <f t="shared" si="215"/>
        <v>0.80224492686036541</v>
      </c>
      <c r="E1022" s="35">
        <f t="shared" si="216"/>
        <v>0.7116345036081354</v>
      </c>
      <c r="F1022" s="35">
        <f t="shared" si="217"/>
        <v>0.62453171955348563</v>
      </c>
      <c r="G1022" s="35">
        <f t="shared" si="218"/>
        <v>0.54870601980160305</v>
      </c>
      <c r="H1022" s="35">
        <f t="shared" si="219"/>
        <v>0.48522566946963686</v>
      </c>
      <c r="I1022" s="35">
        <f t="shared" si="220"/>
        <v>0.43267989398986428</v>
      </c>
      <c r="J1022" s="35">
        <f t="shared" si="221"/>
        <v>0.38912767558610051</v>
      </c>
      <c r="K1022" s="35">
        <f t="shared" si="222"/>
        <v>0.35278100858543249</v>
      </c>
      <c r="L1022" s="35">
        <f t="shared" si="223"/>
        <v>0.32217272210412279</v>
      </c>
      <c r="M1022" s="35">
        <f t="shared" si="224"/>
        <v>0.29614873873064435</v>
      </c>
      <c r="N1022" s="35">
        <f t="shared" si="225"/>
        <v>0.273813860008018</v>
      </c>
    </row>
    <row r="1023" spans="1:14">
      <c r="A1023" s="34">
        <f t="shared" si="226"/>
        <v>1744.3406623436517</v>
      </c>
      <c r="B1023" s="35">
        <f t="shared" si="213"/>
        <v>10954459.359518133</v>
      </c>
      <c r="C1023" s="36">
        <f t="shared" si="214"/>
        <v>0.87644018733978157</v>
      </c>
      <c r="D1023" s="35">
        <f t="shared" si="215"/>
        <v>0.80172912184887968</v>
      </c>
      <c r="E1023" s="35">
        <f t="shared" si="216"/>
        <v>0.71085024499863336</v>
      </c>
      <c r="F1023" s="35">
        <f t="shared" si="217"/>
        <v>0.62360049420235575</v>
      </c>
      <c r="G1023" s="35">
        <f t="shared" si="218"/>
        <v>0.54772485938796378</v>
      </c>
      <c r="H1023" s="35">
        <f t="shared" si="219"/>
        <v>0.48425175902330364</v>
      </c>
      <c r="I1023" s="35">
        <f t="shared" si="220"/>
        <v>0.43174185830283512</v>
      </c>
      <c r="J1023" s="35">
        <f t="shared" si="221"/>
        <v>0.38823763566256408</v>
      </c>
      <c r="K1023" s="35">
        <f t="shared" si="222"/>
        <v>0.35194240369350371</v>
      </c>
      <c r="L1023" s="35">
        <f t="shared" si="223"/>
        <v>0.32138470359645871</v>
      </c>
      <c r="M1023" s="35">
        <f t="shared" si="224"/>
        <v>0.29540850100205668</v>
      </c>
      <c r="N1023" s="35">
        <f t="shared" si="225"/>
        <v>0.27311784095430602</v>
      </c>
    </row>
    <row r="1024" spans="1:14">
      <c r="A1024" s="34">
        <f t="shared" si="226"/>
        <v>1748.3617828593149</v>
      </c>
      <c r="B1024" s="35">
        <f t="shared" si="213"/>
        <v>10979711.996356497</v>
      </c>
      <c r="C1024" s="36">
        <f t="shared" si="214"/>
        <v>0.87624303368835688</v>
      </c>
      <c r="D1024" s="35">
        <f t="shared" si="215"/>
        <v>0.80121215891697251</v>
      </c>
      <c r="E1024" s="35">
        <f t="shared" si="216"/>
        <v>0.71006508962508752</v>
      </c>
      <c r="F1024" s="35">
        <f t="shared" si="217"/>
        <v>0.62266919746549054</v>
      </c>
      <c r="G1024" s="35">
        <f t="shared" si="218"/>
        <v>0.54674445133389216</v>
      </c>
      <c r="H1024" s="35">
        <f t="shared" si="219"/>
        <v>0.48327920922711637</v>
      </c>
      <c r="I1024" s="35">
        <f t="shared" si="220"/>
        <v>0.43080557022636956</v>
      </c>
      <c r="J1024" s="35">
        <f t="shared" si="221"/>
        <v>0.38734956266887793</v>
      </c>
      <c r="K1024" s="35">
        <f t="shared" si="222"/>
        <v>0.35110587164592449</v>
      </c>
      <c r="L1024" s="35">
        <f t="shared" si="223"/>
        <v>0.32059879116567813</v>
      </c>
      <c r="M1024" s="35">
        <f t="shared" si="224"/>
        <v>0.29467035754551568</v>
      </c>
      <c r="N1024" s="35">
        <f t="shared" si="225"/>
        <v>0.27242387732929779</v>
      </c>
    </row>
    <row r="1025" spans="1:14">
      <c r="A1025" s="34">
        <f t="shared" si="226"/>
        <v>1752.3921730151067</v>
      </c>
      <c r="B1025" s="35">
        <f t="shared" si="213"/>
        <v>11005022.846534871</v>
      </c>
      <c r="C1025" s="36">
        <f t="shared" si="214"/>
        <v>0.87604543450348704</v>
      </c>
      <c r="D1025" s="35">
        <f t="shared" si="215"/>
        <v>0.80069403642703318</v>
      </c>
      <c r="E1025" s="35">
        <f t="shared" si="216"/>
        <v>0.70927904125694818</v>
      </c>
      <c r="F1025" s="35">
        <f t="shared" si="217"/>
        <v>0.6217378354819082</v>
      </c>
      <c r="G1025" s="35">
        <f t="shared" si="218"/>
        <v>0.54576480044513664</v>
      </c>
      <c r="H1025" s="35">
        <f t="shared" si="219"/>
        <v>0.48230802199151024</v>
      </c>
      <c r="I1025" s="35">
        <f t="shared" si="220"/>
        <v>0.42987102872528904</v>
      </c>
      <c r="J1025" s="35">
        <f t="shared" si="221"/>
        <v>0.38646345315812169</v>
      </c>
      <c r="K1025" s="35">
        <f t="shared" si="222"/>
        <v>0.35027140721267785</v>
      </c>
      <c r="L1025" s="35">
        <f t="shared" si="223"/>
        <v>0.31981497834339173</v>
      </c>
      <c r="M1025" s="35">
        <f t="shared" si="224"/>
        <v>0.29393430107649143</v>
      </c>
      <c r="N1025" s="35">
        <f t="shared" si="225"/>
        <v>0.27173196134314975</v>
      </c>
    </row>
    <row r="1026" spans="1:14">
      <c r="A1026" s="34">
        <f t="shared" si="226"/>
        <v>1756.4318541797543</v>
      </c>
      <c r="B1026" s="35">
        <f t="shared" si="213"/>
        <v>11030392.044248857</v>
      </c>
      <c r="C1026" s="36">
        <f t="shared" si="214"/>
        <v>0.87584738664632289</v>
      </c>
      <c r="D1026" s="35">
        <f t="shared" si="215"/>
        <v>0.80017475276633021</v>
      </c>
      <c r="E1026" s="35">
        <f t="shared" si="216"/>
        <v>0.70849210369172744</v>
      </c>
      <c r="F1026" s="35">
        <f t="shared" si="217"/>
        <v>0.62080641438792805</v>
      </c>
      <c r="G1026" s="35">
        <f t="shared" si="218"/>
        <v>0.54478591150152433</v>
      </c>
      <c r="H1026" s="35">
        <f t="shared" si="219"/>
        <v>0.48133819919774756</v>
      </c>
      <c r="I1026" s="35">
        <f t="shared" si="220"/>
        <v>0.42893823274483117</v>
      </c>
      <c r="J1026" s="35">
        <f t="shared" si="221"/>
        <v>0.38557930367797311</v>
      </c>
      <c r="K1026" s="35">
        <f t="shared" si="222"/>
        <v>0.34943900517240517</v>
      </c>
      <c r="L1026" s="35">
        <f t="shared" si="223"/>
        <v>0.31903325868188126</v>
      </c>
      <c r="M1026" s="35">
        <f t="shared" si="224"/>
        <v>0.29320032434063342</v>
      </c>
      <c r="N1026" s="35">
        <f t="shared" si="225"/>
        <v>0.27104208524337486</v>
      </c>
    </row>
    <row r="1027" spans="1:14">
      <c r="A1027" s="34">
        <f t="shared" si="226"/>
        <v>1760.4808477712452</v>
      </c>
      <c r="B1027" s="35">
        <f t="shared" ref="B1027:B1090" si="227">2000*3.14*A1027</f>
        <v>11055819.724003419</v>
      </c>
      <c r="C1027" s="36">
        <f t="shared" ref="C1027:C1090" si="228">(B1027/wo)^2*SQRT(Ma*(Ma-1))/SQRT((1-B1027^2/wp^2)^2+(B1027/wo)^2*(1-B1027^2/wo^2)^2*(IF(answer,Ma,Ma-1)*0.1)^2)/IF(answer,1,MC)</f>
        <v>0.87564888697779808</v>
      </c>
      <c r="D1027" s="35">
        <f t="shared" ref="D1027:D1090" si="229">(B1027/wo)^2*SQRT(Ma*(Ma-1))/SQRT((1-B1027^2/wp^2)^2+(B1027/wo)^2*(1-B1027^2/wo^2)^2*(IF(answer,Ma,Ma-1)*0.2)^2)/IF(answer,1,MC)</f>
        <v>0.79965430634710355</v>
      </c>
      <c r="E1027" s="35">
        <f t="shared" ref="E1027:E1090" si="230">(B1027/wo)^2*SQRT(Ma*(Ma-1))/SQRT((1-B1027^2/wp^2)^2+(B1027/wo)^2*(1-B1027^2/wo^2)^2*(IF(answer,Ma,Ma-1)*0.3)^2)/IF(answer,1,MC)</f>
        <v>0.70770428075485292</v>
      </c>
      <c r="F1027" s="35">
        <f t="shared" ref="F1027:F1090" si="231">(B1027/wo)^2*SQRT(Ma*(Ma-1))/SQRT((1-B1027^2/wp^2)^2+(B1027/wo)^2*(1-B1027^2/wo^2)^2*(IF(answer,Ma,Ma-1)*0.4)^2)/IF(answer,1,MC)</f>
        <v>0.61987494031695523</v>
      </c>
      <c r="G1027" s="35">
        <f t="shared" ref="G1027:G1090" si="232">(B1027/wo)^2*SQRT(Ma*(Ma-1))/SQRT((1-B1027^2/wp^2)^2+(B1027/wo)^2*(1-B1027^2/wo^2)^2*(IF(answer,Ma,Ma-1)*0.5)^2)/IF(answer,1,MC)</f>
        <v>0.54380778925693385</v>
      </c>
      <c r="H1027" s="35">
        <f t="shared" ref="H1027:H1090" si="233">(B1027/wo)^2*SQRT(Ma*(Ma-1))/SQRT((1-B1027^2/wp^2)^2+(B1027/wo)^2*(1-B1027^2/wo^2)^2*(IF(answer,Ma,Ma-1)*0.6)^2)/IF(answer,1,MC)</f>
        <v>0.48036974269806298</v>
      </c>
      <c r="I1027" s="35">
        <f t="shared" ref="I1027:I1090" si="234">(B1027/wo)^2*SQRT(Ma*(Ma-1))/SQRT((1-B1027^2/wp^2)^2+(B1027/wo)^2*(1-B1027^2/wo^2)^2*(IF(answer,Ma,Ma-1)*0.7)^2)/IF(answer,1,MC)</f>
        <v>0.42800718121085402</v>
      </c>
      <c r="J1027" s="35">
        <f t="shared" ref="J1027:J1090" si="235">(B1027/wo)^2*SQRT(Ma*(Ma-1))/SQRT((1-B1027^2/wp^2)^2+(B1027/wo)^2*(1-B1027^2/wo^2)^2*(IF(answer,Ma,Ma-1)*0.8)^2)/IF(answer,1,MC)</f>
        <v>0.38469711077087598</v>
      </c>
      <c r="K1027" s="35">
        <f t="shared" ref="K1027:K1090" si="236">(B1027/wo)^2*SQRT(Ma*(Ma-1))/SQRT((1-B1027^2/wp^2)^2+(B1027/wo)^2*(1-B1027^2/wo^2)^2*(IF(answer,Ma,Ma-1)*0.9)^2)/IF(answer,1,MC)</f>
        <v>0.34860866031249044</v>
      </c>
      <c r="L1027" s="35">
        <f t="shared" ref="L1027:L1090" si="237">(B1027/wo)^2*SQRT(Ma*(Ma-1))/SQRT((1-B1027^2/wp^2)^2+(B1027/wo)^2*(1-B1027^2/wo^2)^2*(IF(answer,Ma,Ma-1)*1)^2)/IF(answer,1,MC)</f>
        <v>0.31825362575408533</v>
      </c>
      <c r="M1027" s="35">
        <f t="shared" ref="M1027:M1090" si="238">(B1027/wo)^2*SQRT(Ma*(Ma-1))/SQRT((1-B1027^2/wp^2)^2+(B1027/wo)^2*(1-B1027^2/wo^2)^2*(IF(answer,Ma,Ma-1)*1.1)^2)/IF(answer,1,MC)</f>
        <v>0.29246842011366431</v>
      </c>
      <c r="N1027" s="35">
        <f t="shared" ref="N1027:N1090" si="239">(B1027/wo)^2*SQRT(Ma*(Ma-1))/SQRT((1-B1027^2/wp^2)^2+(B1027/wo)^2*(1-B1027^2/wo^2)^2*(IF(answer,Ma,Ma-1)*1.2)^2)/IF(answer,1,MC)</f>
        <v>0.27035424131465541</v>
      </c>
    </row>
    <row r="1028" spans="1:14">
      <c r="A1028" s="34">
        <f t="shared" si="226"/>
        <v>1764.5391752569406</v>
      </c>
      <c r="B1028" s="35">
        <f t="shared" si="227"/>
        <v>11081306.020613587</v>
      </c>
      <c r="C1028" s="36">
        <f t="shared" si="228"/>
        <v>0.87544993235862523</v>
      </c>
      <c r="D1028" s="35">
        <f t="shared" si="229"/>
        <v>0.79913269560666123</v>
      </c>
      <c r="E1028" s="35">
        <f t="shared" si="230"/>
        <v>0.7069155762995244</v>
      </c>
      <c r="F1028" s="35">
        <f t="shared" si="231"/>
        <v>0.618943419399268</v>
      </c>
      <c r="G1028" s="35">
        <f t="shared" si="232"/>
        <v>0.54283043843926837</v>
      </c>
      <c r="H1028" s="35">
        <f t="shared" si="233"/>
        <v>0.47940265431581275</v>
      </c>
      <c r="I1028" s="35">
        <f t="shared" si="234"/>
        <v>0.42707787303004074</v>
      </c>
      <c r="J1028" s="35">
        <f t="shared" si="235"/>
        <v>0.38381687097420814</v>
      </c>
      <c r="K1028" s="35">
        <f t="shared" si="236"/>
        <v>0.34778036742914425</v>
      </c>
      <c r="L1028" s="35">
        <f t="shared" si="237"/>
        <v>0.31747607315358761</v>
      </c>
      <c r="M1028" s="35">
        <f t="shared" si="238"/>
        <v>0.29173858120127533</v>
      </c>
      <c r="N1028" s="35">
        <f t="shared" si="239"/>
        <v>0.2696684218786593</v>
      </c>
    </row>
    <row r="1029" spans="1:14">
      <c r="A1029" s="34">
        <f t="shared" si="226"/>
        <v>1768.6068581536883</v>
      </c>
      <c r="B1029" s="35">
        <f t="shared" si="227"/>
        <v>11106851.069205163</v>
      </c>
      <c r="C1029" s="36">
        <f t="shared" si="228"/>
        <v>0.87525051964929124</v>
      </c>
      <c r="D1029" s="35">
        <f t="shared" si="229"/>
        <v>0.79860991900747336</v>
      </c>
      <c r="E1029" s="35">
        <f t="shared" si="230"/>
        <v>0.70612599420656674</v>
      </c>
      <c r="F1029" s="35">
        <f t="shared" si="231"/>
        <v>0.61801185776180823</v>
      </c>
      <c r="G1029" s="35">
        <f t="shared" si="232"/>
        <v>0.54185386375043187</v>
      </c>
      <c r="H1029" s="35">
        <f t="shared" si="233"/>
        <v>0.47843693584562097</v>
      </c>
      <c r="I1029" s="35">
        <f t="shared" si="234"/>
        <v>0.42615030709010249</v>
      </c>
      <c r="J1029" s="35">
        <f t="shared" si="235"/>
        <v>0.38293858082044646</v>
      </c>
      <c r="K1029" s="35">
        <f t="shared" si="236"/>
        <v>0.34695412132748571</v>
      </c>
      <c r="L1029" s="35">
        <f t="shared" si="237"/>
        <v>0.31670059449460153</v>
      </c>
      <c r="M1029" s="35">
        <f t="shared" si="238"/>
        <v>0.29101080043902039</v>
      </c>
      <c r="N1029" s="35">
        <f t="shared" si="239"/>
        <v>0.26898461929385564</v>
      </c>
    </row>
    <row r="1030" spans="1:14">
      <c r="A1030" s="34">
        <f t="shared" si="226"/>
        <v>1772.6839180279387</v>
      </c>
      <c r="B1030" s="35">
        <f t="shared" si="227"/>
        <v>11132455.005215455</v>
      </c>
      <c r="C1030" s="36">
        <f t="shared" si="228"/>
        <v>0.87505064571005164</v>
      </c>
      <c r="D1030" s="35">
        <f t="shared" si="229"/>
        <v>0.79808597503726553</v>
      </c>
      <c r="E1030" s="35">
        <f t="shared" si="230"/>
        <v>0.7053355383842822</v>
      </c>
      <c r="F1030" s="35">
        <f t="shared" si="231"/>
        <v>0.61708026152796869</v>
      </c>
      <c r="G1030" s="35">
        <f t="shared" si="232"/>
        <v>0.54087806986630604</v>
      </c>
      <c r="H1030" s="35">
        <f t="shared" si="233"/>
        <v>0.47747258905352702</v>
      </c>
      <c r="I1030" s="35">
        <f t="shared" si="234"/>
        <v>0.42522448225997866</v>
      </c>
      <c r="J1030" s="35">
        <f t="shared" si="235"/>
        <v>0.38206223683732998</v>
      </c>
      <c r="K1030" s="35">
        <f t="shared" si="236"/>
        <v>0.34612991682162147</v>
      </c>
      <c r="L1030" s="35">
        <f t="shared" si="237"/>
        <v>0.31592718341195464</v>
      </c>
      <c r="M1030" s="35">
        <f t="shared" si="238"/>
        <v>0.29028507069220988</v>
      </c>
      <c r="N1030" s="35">
        <f t="shared" si="239"/>
        <v>0.26830282595533039</v>
      </c>
    </row>
    <row r="1031" spans="1:14">
      <c r="A1031" s="34">
        <f t="shared" si="226"/>
        <v>1776.7703764958569</v>
      </c>
      <c r="B1031" s="35">
        <f t="shared" si="227"/>
        <v>11158117.964393981</v>
      </c>
      <c r="C1031" s="36">
        <f t="shared" si="228"/>
        <v>0.87485030740092717</v>
      </c>
      <c r="D1031" s="35">
        <f t="shared" si="229"/>
        <v>0.79756086220911337</v>
      </c>
      <c r="E1031" s="35">
        <f t="shared" si="230"/>
        <v>0.70454421276830048</v>
      </c>
      <c r="F1031" s="35">
        <f t="shared" si="231"/>
        <v>0.61614863681738419</v>
      </c>
      <c r="G1031" s="35">
        <f t="shared" si="232"/>
        <v>0.53990306143672639</v>
      </c>
      <c r="H1031" s="35">
        <f t="shared" si="233"/>
        <v>0.47650961567713146</v>
      </c>
      <c r="I1031" s="35">
        <f t="shared" si="234"/>
        <v>0.42430039739003672</v>
      </c>
      <c r="J1031" s="35">
        <f t="shared" si="235"/>
        <v>0.38118783554802038</v>
      </c>
      <c r="K1031" s="35">
        <f t="shared" si="236"/>
        <v>0.34530774873472397</v>
      </c>
      <c r="L1031" s="35">
        <f t="shared" si="237"/>
        <v>0.31515583356107096</v>
      </c>
      <c r="M1031" s="35">
        <f t="shared" si="238"/>
        <v>0.28956138485580407</v>
      </c>
      <c r="N1031" s="35">
        <f t="shared" si="239"/>
        <v>0.2676230342946031</v>
      </c>
    </row>
    <row r="1032" spans="1:14">
      <c r="A1032" s="34">
        <f t="shared" si="226"/>
        <v>1780.8662552234391</v>
      </c>
      <c r="B1032" s="35">
        <f t="shared" si="227"/>
        <v>11183840.082803197</v>
      </c>
      <c r="C1032" s="36">
        <f t="shared" si="228"/>
        <v>0.87464950158169996</v>
      </c>
      <c r="D1032" s="35">
        <f t="shared" si="229"/>
        <v>0.79703457906153496</v>
      </c>
      <c r="E1032" s="35">
        <f t="shared" si="230"/>
        <v>0.70375202132142933</v>
      </c>
      <c r="F1032" s="35">
        <f t="shared" si="231"/>
        <v>0.61521698974572236</v>
      </c>
      <c r="G1032" s="35">
        <f t="shared" si="232"/>
        <v>0.53892884308546296</v>
      </c>
      <c r="H1032" s="35">
        <f t="shared" si="233"/>
        <v>0.4755480174257441</v>
      </c>
      <c r="I1032" s="35">
        <f t="shared" si="234"/>
        <v>0.42337805131227019</v>
      </c>
      <c r="J1032" s="35">
        <f t="shared" si="235"/>
        <v>0.38031537347126121</v>
      </c>
      <c r="K1032" s="35">
        <f t="shared" si="236"/>
        <v>0.34448761189910693</v>
      </c>
      <c r="L1032" s="35">
        <f t="shared" si="237"/>
        <v>0.31438653861795351</v>
      </c>
      <c r="M1032" s="35">
        <f t="shared" si="238"/>
        <v>0.28883973585430606</v>
      </c>
      <c r="N1032" s="35">
        <f t="shared" si="239"/>
        <v>0.26694523677944398</v>
      </c>
    </row>
    <row r="1033" spans="1:14">
      <c r="A1033" s="34">
        <f t="shared" si="226"/>
        <v>1784.9715759266267</v>
      </c>
      <c r="B1033" s="35">
        <f t="shared" si="227"/>
        <v>11209621.496819215</v>
      </c>
      <c r="C1033" s="36">
        <f t="shared" si="228"/>
        <v>0.87444822511190978</v>
      </c>
      <c r="D1033" s="35">
        <f t="shared" si="229"/>
        <v>0.79650712415858405</v>
      </c>
      <c r="E1033" s="35">
        <f t="shared" si="230"/>
        <v>0.70295896803350166</v>
      </c>
      <c r="F1033" s="35">
        <f t="shared" si="231"/>
        <v>0.61428532642447475</v>
      </c>
      <c r="G1033" s="35">
        <f t="shared" si="232"/>
        <v>0.53795541941019864</v>
      </c>
      <c r="H1033" s="35">
        <f t="shared" si="233"/>
        <v>0.47458779598052858</v>
      </c>
      <c r="I1033" s="35">
        <f t="shared" si="234"/>
        <v>0.42245744284049408</v>
      </c>
      <c r="J1033" s="35">
        <f t="shared" si="235"/>
        <v>0.37944484712153453</v>
      </c>
      <c r="K1033" s="35">
        <f t="shared" si="236"/>
        <v>0.34366950115629974</v>
      </c>
      <c r="L1033" s="35">
        <f t="shared" si="237"/>
        <v>0.3136192922791638</v>
      </c>
      <c r="M1033" s="35">
        <f t="shared" si="238"/>
        <v>0.28812011664165466</v>
      </c>
      <c r="N1033" s="35">
        <f t="shared" si="239"/>
        <v>0.26626942591369096</v>
      </c>
    </row>
    <row r="1034" spans="1:14">
      <c r="A1034" s="34">
        <f t="shared" si="226"/>
        <v>1789.0863603714213</v>
      </c>
      <c r="B1034" s="35">
        <f t="shared" si="227"/>
        <v>11235462.343132526</v>
      </c>
      <c r="C1034" s="36">
        <f t="shared" si="228"/>
        <v>0.87424647485085216</v>
      </c>
      <c r="D1034" s="35">
        <f t="shared" si="229"/>
        <v>0.79597849608994264</v>
      </c>
      <c r="E1034" s="35">
        <f t="shared" si="230"/>
        <v>0.70216505692122289</v>
      </c>
      <c r="F1034" s="35">
        <f t="shared" si="231"/>
        <v>0.61335365296075106</v>
      </c>
      <c r="G1034" s="35">
        <f t="shared" si="232"/>
        <v>0.536982794982513</v>
      </c>
      <c r="H1034" s="35">
        <f t="shared" si="233"/>
        <v>0.47362895299465024</v>
      </c>
      <c r="I1034" s="35">
        <f t="shared" si="234"/>
        <v>0.42153857077054119</v>
      </c>
      <c r="J1034" s="35">
        <f t="shared" si="235"/>
        <v>0.3785762530092156</v>
      </c>
      <c r="K1034" s="35">
        <f t="shared" si="236"/>
        <v>0.34285341135712011</v>
      </c>
      <c r="L1034" s="35">
        <f t="shared" si="237"/>
        <v>0.31285408826180222</v>
      </c>
      <c r="M1034" s="35">
        <f t="shared" si="238"/>
        <v>0.28740252020111684</v>
      </c>
      <c r="N1034" s="35">
        <f t="shared" si="239"/>
        <v>0.26559559423706847</v>
      </c>
    </row>
    <row r="1035" spans="1:14">
      <c r="A1035" s="34">
        <f t="shared" si="226"/>
        <v>1793.2106303740004</v>
      </c>
      <c r="B1035" s="35">
        <f t="shared" si="227"/>
        <v>11261362.758748723</v>
      </c>
      <c r="C1035" s="36">
        <f t="shared" si="228"/>
        <v>0.87404424765757582</v>
      </c>
      <c r="D1035" s="35">
        <f t="shared" si="229"/>
        <v>0.79544869347101388</v>
      </c>
      <c r="E1035" s="35">
        <f t="shared" si="230"/>
        <v>0.70137029202801682</v>
      </c>
      <c r="F1035" s="35">
        <f t="shared" si="231"/>
        <v>0.61242197545707133</v>
      </c>
      <c r="G1035" s="35">
        <f t="shared" si="232"/>
        <v>0.53601097434786305</v>
      </c>
      <c r="H1035" s="35">
        <f t="shared" si="233"/>
        <v>0.47267149009342135</v>
      </c>
      <c r="I1035" s="35">
        <f t="shared" si="234"/>
        <v>0.4206214338804542</v>
      </c>
      <c r="J1035" s="35">
        <f t="shared" si="235"/>
        <v>0.37770958764072621</v>
      </c>
      <c r="K1035" s="35">
        <f t="shared" si="236"/>
        <v>0.34203933736174436</v>
      </c>
      <c r="L1035" s="35">
        <f t="shared" si="237"/>
        <v>0.31209092030348612</v>
      </c>
      <c r="M1035" s="35">
        <f t="shared" si="238"/>
        <v>0.28668693954517982</v>
      </c>
      <c r="N1035" s="35">
        <f t="shared" si="239"/>
        <v>0.26492373432500521</v>
      </c>
    </row>
    <row r="1036" spans="1:14">
      <c r="A1036" s="34">
        <f t="shared" si="226"/>
        <v>1797.3444078008329</v>
      </c>
      <c r="B1036" s="35">
        <f t="shared" si="227"/>
        <v>11287322.880989231</v>
      </c>
      <c r="C1036" s="36">
        <f t="shared" si="228"/>
        <v>0.87384154039088047</v>
      </c>
      <c r="D1036" s="35">
        <f t="shared" si="229"/>
        <v>0.79491771494301189</v>
      </c>
      <c r="E1036" s="35">
        <f t="shared" si="230"/>
        <v>0.70057467742386903</v>
      </c>
      <c r="F1036" s="35">
        <f t="shared" si="231"/>
        <v>0.61149030001116045</v>
      </c>
      <c r="G1036" s="35">
        <f t="shared" si="232"/>
        <v>0.53503996202556814</v>
      </c>
      <c r="H1036" s="35">
        <f t="shared" si="233"/>
        <v>0.47171540887444652</v>
      </c>
      <c r="I1036" s="35">
        <f t="shared" si="234"/>
        <v>0.41970603093067749</v>
      </c>
      <c r="J1036" s="35">
        <f t="shared" si="235"/>
        <v>0.37684484751868463</v>
      </c>
      <c r="K1036" s="35">
        <f t="shared" si="236"/>
        <v>0.34122727403977604</v>
      </c>
      <c r="L1036" s="35">
        <f t="shared" si="237"/>
        <v>0.31132978216232621</v>
      </c>
      <c r="M1036" s="35">
        <f t="shared" si="238"/>
        <v>0.28597336771544279</v>
      </c>
      <c r="N1036" s="35">
        <f t="shared" si="239"/>
        <v>0.26425383878845343</v>
      </c>
    </row>
    <row r="1037" spans="1:14">
      <c r="A1037" s="34">
        <f t="shared" si="226"/>
        <v>1801.4877145687954</v>
      </c>
      <c r="B1037" s="35">
        <f t="shared" si="227"/>
        <v>11313342.847492035</v>
      </c>
      <c r="C1037" s="36">
        <f t="shared" si="228"/>
        <v>0.8736383499093151</v>
      </c>
      <c r="D1037" s="35">
        <f t="shared" si="229"/>
        <v>0.79438555917305442</v>
      </c>
      <c r="E1037" s="35">
        <f t="shared" si="230"/>
        <v>0.69977821720516964</v>
      </c>
      <c r="F1037" s="35">
        <f t="shared" si="231"/>
        <v>0.61055863271574395</v>
      </c>
      <c r="G1037" s="35">
        <f t="shared" si="232"/>
        <v>0.53406976250879401</v>
      </c>
      <c r="H1037" s="35">
        <f t="shared" si="233"/>
        <v>0.47076071090776889</v>
      </c>
      <c r="I1037" s="35">
        <f t="shared" si="234"/>
        <v>0.41879236066424819</v>
      </c>
      <c r="J1037" s="35">
        <f t="shared" si="235"/>
        <v>0.37598202914205486</v>
      </c>
      <c r="K1037" s="35">
        <f t="shared" si="236"/>
        <v>0.34041721627031324</v>
      </c>
      <c r="L1037" s="35">
        <f t="shared" si="237"/>
        <v>0.31057066761690355</v>
      </c>
      <c r="M1037" s="35">
        <f t="shared" si="238"/>
        <v>0.28526179778250832</v>
      </c>
      <c r="N1037" s="35">
        <f t="shared" si="239"/>
        <v>0.26358590027370832</v>
      </c>
    </row>
    <row r="1038" spans="1:14">
      <c r="A1038" s="34">
        <f t="shared" si="226"/>
        <v>1805.6405726452876</v>
      </c>
      <c r="B1038" s="35">
        <f t="shared" si="227"/>
        <v>11339422.796212407</v>
      </c>
      <c r="C1038" s="36">
        <f t="shared" si="228"/>
        <v>0.87343467307117895</v>
      </c>
      <c r="D1038" s="35">
        <f t="shared" si="229"/>
        <v>0.79385222485425455</v>
      </c>
      <c r="E1038" s="35">
        <f t="shared" si="230"/>
        <v>0.69898091549455699</v>
      </c>
      <c r="F1038" s="35">
        <f t="shared" si="231"/>
        <v>0.609626979658345</v>
      </c>
      <c r="G1038" s="35">
        <f t="shared" si="232"/>
        <v>0.53310038026454076</v>
      </c>
      <c r="H1038" s="35">
        <f t="shared" si="233"/>
        <v>0.46980739773601582</v>
      </c>
      <c r="I1038" s="35">
        <f t="shared" si="234"/>
        <v>0.41788042180698437</v>
      </c>
      <c r="J1038" s="35">
        <f t="shared" si="235"/>
        <v>0.37512112900629413</v>
      </c>
      <c r="K1038" s="35">
        <f t="shared" si="236"/>
        <v>0.33960915894201488</v>
      </c>
      <c r="L1038" s="35">
        <f t="shared" si="237"/>
        <v>0.30981357046624491</v>
      </c>
      <c r="M1038" s="35">
        <f t="shared" si="238"/>
        <v>0.28455222284587417</v>
      </c>
      <c r="N1038" s="35">
        <f t="shared" si="239"/>
        <v>0.26291991146222859</v>
      </c>
    </row>
    <row r="1039" spans="1:14">
      <c r="A1039" s="34">
        <f t="shared" si="226"/>
        <v>1809.80300404835</v>
      </c>
      <c r="B1039" s="35">
        <f t="shared" si="227"/>
        <v>11365562.865423638</v>
      </c>
      <c r="C1039" s="36">
        <f t="shared" si="228"/>
        <v>0.8732305067345183</v>
      </c>
      <c r="D1039" s="35">
        <f t="shared" si="229"/>
        <v>0.79331771070580892</v>
      </c>
      <c r="E1039" s="35">
        <f t="shared" si="230"/>
        <v>0.69818277644075533</v>
      </c>
      <c r="F1039" s="35">
        <f t="shared" si="231"/>
        <v>0.60869534692107952</v>
      </c>
      <c r="G1039" s="35">
        <f t="shared" si="232"/>
        <v>0.53213181973362833</v>
      </c>
      <c r="H1039" s="35">
        <f t="shared" si="233"/>
        <v>0.46885547087454255</v>
      </c>
      <c r="I1039" s="35">
        <f t="shared" si="234"/>
        <v>0.4169702130676724</v>
      </c>
      <c r="J1039" s="35">
        <f t="shared" si="235"/>
        <v>0.37426214360349686</v>
      </c>
      <c r="K1039" s="35">
        <f t="shared" si="236"/>
        <v>0.3388030969531628</v>
      </c>
      <c r="L1039" s="35">
        <f t="shared" si="237"/>
        <v>0.30905848452979534</v>
      </c>
      <c r="M1039" s="35">
        <f t="shared" si="238"/>
        <v>0.28384463603382371</v>
      </c>
      <c r="N1039" s="35">
        <f t="shared" si="239"/>
        <v>0.26225586507045623</v>
      </c>
    </row>
    <row r="1040" spans="1:14">
      <c r="A1040" s="34">
        <f t="shared" si="226"/>
        <v>1813.9750308467794</v>
      </c>
      <c r="B1040" s="35">
        <f t="shared" si="227"/>
        <v>11391763.193717774</v>
      </c>
      <c r="C1040" s="36">
        <f t="shared" si="228"/>
        <v>0.87302584775712844</v>
      </c>
      <c r="D1040" s="35">
        <f t="shared" si="229"/>
        <v>0.79278201547308924</v>
      </c>
      <c r="E1040" s="35">
        <f t="shared" si="230"/>
        <v>0.69738380421841628</v>
      </c>
      <c r="F1040" s="35">
        <f t="shared" si="231"/>
        <v>0.60776374058045646</v>
      </c>
      <c r="G1040" s="35">
        <f t="shared" si="232"/>
        <v>0.53116408533068715</v>
      </c>
      <c r="H1040" s="35">
        <f t="shared" si="233"/>
        <v>0.46790493181157894</v>
      </c>
      <c r="I1040" s="35">
        <f t="shared" si="234"/>
        <v>0.41606173313825295</v>
      </c>
      <c r="J1040" s="35">
        <f t="shared" si="235"/>
        <v>0.37340506942253854</v>
      </c>
      <c r="K1040" s="35">
        <f t="shared" si="236"/>
        <v>0.33799902521172565</v>
      </c>
      <c r="L1040" s="35">
        <f t="shared" si="237"/>
        <v>0.30830540364739323</v>
      </c>
      <c r="M1040" s="35">
        <f t="shared" si="238"/>
        <v>0.28313903050331712</v>
      </c>
      <c r="N1040" s="35">
        <f t="shared" si="239"/>
        <v>0.26159375384963829</v>
      </c>
    </row>
    <row r="1041" spans="1:14">
      <c r="A1041" s="34">
        <f t="shared" si="226"/>
        <v>1818.1566751602466</v>
      </c>
      <c r="B1041" s="35">
        <f t="shared" si="227"/>
        <v>11418023.920006348</v>
      </c>
      <c r="C1041" s="36">
        <f t="shared" si="228"/>
        <v>0.8728206929965534</v>
      </c>
      <c r="D1041" s="35">
        <f t="shared" si="229"/>
        <v>0.7922451379277321</v>
      </c>
      <c r="E1041" s="35">
        <f t="shared" si="230"/>
        <v>0.69658400302795476</v>
      </c>
      <c r="F1041" s="35">
        <f t="shared" si="231"/>
        <v>0.60683216670717566</v>
      </c>
      <c r="G1041" s="35">
        <f t="shared" si="232"/>
        <v>0.53019718144414651</v>
      </c>
      <c r="H1041" s="35">
        <f t="shared" si="233"/>
        <v>0.46695578200837284</v>
      </c>
      <c r="I1041" s="35">
        <f t="shared" si="234"/>
        <v>0.41515498069400547</v>
      </c>
      <c r="J1041" s="35">
        <f t="shared" si="235"/>
        <v>0.3725499029492168</v>
      </c>
      <c r="K1041" s="35">
        <f t="shared" si="236"/>
        <v>0.33719693863541883</v>
      </c>
      <c r="L1041" s="35">
        <f t="shared" si="237"/>
        <v>0.30755432167924091</v>
      </c>
      <c r="M1041" s="35">
        <f t="shared" si="238"/>
        <v>0.28243539943988211</v>
      </c>
      <c r="N1041" s="35">
        <f t="shared" si="239"/>
        <v>0.26093357058564853</v>
      </c>
    </row>
    <row r="1042" spans="1:14">
      <c r="A1042" s="34">
        <f t="shared" si="226"/>
        <v>1822.3479591594132</v>
      </c>
      <c r="B1042" s="35">
        <f t="shared" si="227"/>
        <v>11444345.183521114</v>
      </c>
      <c r="C1042" s="36">
        <f t="shared" si="228"/>
        <v>0.87261503931008721</v>
      </c>
      <c r="D1042" s="35">
        <f t="shared" si="229"/>
        <v>0.79170707686772657</v>
      </c>
      <c r="E1042" s="35">
        <f t="shared" si="230"/>
        <v>0.6957833770953874</v>
      </c>
      <c r="F1042" s="35">
        <f t="shared" si="231"/>
        <v>0.6059006313659282</v>
      </c>
      <c r="G1042" s="35">
        <f t="shared" si="232"/>
        <v>0.52923111243622623</v>
      </c>
      <c r="H1042" s="35">
        <f t="shared" si="233"/>
        <v>0.46600802289933496</v>
      </c>
      <c r="I1042" s="35">
        <f t="shared" si="234"/>
        <v>0.4142499543937308</v>
      </c>
      <c r="J1042" s="35">
        <f t="shared" si="235"/>
        <v>0.3716966406663908</v>
      </c>
      <c r="K1042" s="35">
        <f t="shared" si="236"/>
        <v>0.33639683215176308</v>
      </c>
      <c r="L1042" s="35">
        <f t="shared" si="237"/>
        <v>0.30680523250587666</v>
      </c>
      <c r="M1042" s="35">
        <f t="shared" si="238"/>
        <v>0.28173373605750424</v>
      </c>
      <c r="N1042" s="35">
        <f t="shared" si="239"/>
        <v>0.26027530809880961</v>
      </c>
    </row>
    <row r="1043" spans="1:14">
      <c r="A1043" s="34">
        <f t="shared" si="226"/>
        <v>1826.5489050660501</v>
      </c>
      <c r="B1043" s="35">
        <f t="shared" si="227"/>
        <v>11470727.123814795</v>
      </c>
      <c r="C1043" s="36">
        <f t="shared" si="228"/>
        <v>0.87240888355477464</v>
      </c>
      <c r="D1043" s="35">
        <f t="shared" si="229"/>
        <v>0.79116783111750399</v>
      </c>
      <c r="E1043" s="35">
        <f t="shared" si="230"/>
        <v>0.6949819306721674</v>
      </c>
      <c r="F1043" s="35">
        <f t="shared" si="231"/>
        <v>0.60496914061519791</v>
      </c>
      <c r="G1043" s="35">
        <f t="shared" si="232"/>
        <v>0.52826588264292917</v>
      </c>
      <c r="H1043" s="35">
        <f t="shared" si="233"/>
        <v>0.46506165589218335</v>
      </c>
      <c r="I1043" s="35">
        <f t="shared" si="234"/>
        <v>0.41334665287993316</v>
      </c>
      <c r="J1043" s="35">
        <f t="shared" si="235"/>
        <v>0.3708452790541189</v>
      </c>
      <c r="K1043" s="35">
        <f t="shared" si="236"/>
        <v>0.33559870069814263</v>
      </c>
      <c r="L1043" s="35">
        <f t="shared" si="237"/>
        <v>0.30605813002814469</v>
      </c>
      <c r="M1043" s="35">
        <f t="shared" si="238"/>
        <v>0.28103403359851709</v>
      </c>
      <c r="N1043" s="35">
        <f t="shared" si="239"/>
        <v>0.25961895924371575</v>
      </c>
    </row>
    <row r="1044" spans="1:14">
      <c r="A1044" s="34">
        <f t="shared" si="226"/>
        <v>1830.7595351531543</v>
      </c>
      <c r="B1044" s="35">
        <f t="shared" si="227"/>
        <v>11497169.88076181</v>
      </c>
      <c r="C1044" s="36">
        <f t="shared" si="228"/>
        <v>0.87220222258741387</v>
      </c>
      <c r="D1044" s="35">
        <f t="shared" si="229"/>
        <v>0.79062739952802596</v>
      </c>
      <c r="E1044" s="35">
        <f t="shared" si="230"/>
        <v>0.69417966803501785</v>
      </c>
      <c r="F1044" s="35">
        <f t="shared" si="231"/>
        <v>0.60403770050706218</v>
      </c>
      <c r="G1044" s="35">
        <f t="shared" si="232"/>
        <v>0.52730149637403423</v>
      </c>
      <c r="H1044" s="35">
        <f t="shared" si="233"/>
        <v>0.46411668236808684</v>
      </c>
      <c r="I1044" s="35">
        <f t="shared" si="234"/>
        <v>0.41244507477899967</v>
      </c>
      <c r="J1044" s="35">
        <f t="shared" si="235"/>
        <v>0.3699958145897943</v>
      </c>
      <c r="K1044" s="35">
        <f t="shared" si="236"/>
        <v>0.33480253922186076</v>
      </c>
      <c r="L1044" s="35">
        <f t="shared" si="237"/>
        <v>0.30531300816716456</v>
      </c>
      <c r="M1044" s="35">
        <f t="shared" si="238"/>
        <v>0.28033628533349281</v>
      </c>
      <c r="N1044" s="35">
        <f t="shared" si="239"/>
        <v>0.2589645169090567</v>
      </c>
    </row>
    <row r="1045" spans="1:14">
      <c r="A1045" s="34">
        <f t="shared" si="226"/>
        <v>1834.9798717450672</v>
      </c>
      <c r="B1045" s="35">
        <f t="shared" si="227"/>
        <v>11523673.594559021</v>
      </c>
      <c r="C1045" s="36">
        <f t="shared" si="228"/>
        <v>0.87199505326455784</v>
      </c>
      <c r="D1045" s="35">
        <f t="shared" si="229"/>
        <v>0.79008578097687099</v>
      </c>
      <c r="E1045" s="35">
        <f t="shared" si="230"/>
        <v>0.69337659348576619</v>
      </c>
      <c r="F1045" s="35">
        <f t="shared" si="231"/>
        <v>0.60310631708699636</v>
      </c>
      <c r="G1045" s="35">
        <f t="shared" si="232"/>
        <v>0.52633795791309057</v>
      </c>
      <c r="H1045" s="35">
        <f t="shared" si="233"/>
        <v>0.46317310368180914</v>
      </c>
      <c r="I1045" s="35">
        <f t="shared" si="234"/>
        <v>0.41154521870137956</v>
      </c>
      <c r="J1045" s="35">
        <f t="shared" si="235"/>
        <v>0.36914824374827926</v>
      </c>
      <c r="K1045" s="35">
        <f t="shared" si="236"/>
        <v>0.33400834268019453</v>
      </c>
      <c r="L1045" s="35">
        <f t="shared" si="237"/>
        <v>0.30456986086429966</v>
      </c>
      <c r="M1045" s="35">
        <f t="shared" si="238"/>
        <v>0.2796404845611315</v>
      </c>
      <c r="N1045" s="35">
        <f t="shared" si="239"/>
        <v>0.25831197401744133</v>
      </c>
    </row>
    <row r="1046" spans="1:14">
      <c r="A1046" s="34">
        <f t="shared" si="226"/>
        <v>1839.2099372175933</v>
      </c>
      <c r="B1046" s="35">
        <f t="shared" si="227"/>
        <v>11550238.405726485</v>
      </c>
      <c r="C1046" s="36">
        <f t="shared" si="228"/>
        <v>0.87178737244251792</v>
      </c>
      <c r="D1046" s="35">
        <f t="shared" si="229"/>
        <v>0.78954297436832244</v>
      </c>
      <c r="E1046" s="35">
        <f t="shared" si="230"/>
        <v>0.69257271135117493</v>
      </c>
      <c r="F1046" s="35">
        <f t="shared" si="231"/>
        <v>0.60217499639367644</v>
      </c>
      <c r="G1046" s="35">
        <f t="shared" si="232"/>
        <v>0.52537527151741403</v>
      </c>
      <c r="H1046" s="35">
        <f t="shared" si="233"/>
        <v>0.46223092116185188</v>
      </c>
      <c r="I1046" s="35">
        <f t="shared" si="234"/>
        <v>0.41064708324176086</v>
      </c>
      <c r="J1046" s="35">
        <f t="shared" si="235"/>
        <v>0.36830256300203718</v>
      </c>
      <c r="K1046" s="35">
        <f t="shared" si="236"/>
        <v>0.33321610604044705</v>
      </c>
      <c r="L1046" s="35">
        <f t="shared" si="237"/>
        <v>0.30382868208112462</v>
      </c>
      <c r="M1046" s="35">
        <f t="shared" si="238"/>
        <v>0.27894662460815162</v>
      </c>
      <c r="N1046" s="35">
        <f t="shared" si="239"/>
        <v>0.25766132352522231</v>
      </c>
    </row>
    <row r="1047" spans="1:14">
      <c r="A1047" s="34">
        <f t="shared" si="226"/>
        <v>1843.4497539981187</v>
      </c>
      <c r="B1047" s="35">
        <f t="shared" si="227"/>
        <v>11576864.455108186</v>
      </c>
      <c r="C1047" s="36">
        <f t="shared" si="228"/>
        <v>0.87157917697736753</v>
      </c>
      <c r="D1047" s="35">
        <f t="shared" si="229"/>
        <v>0.78899897863345514</v>
      </c>
      <c r="E1047" s="35">
        <f t="shared" si="230"/>
        <v>0.69176802598277376</v>
      </c>
      <c r="F1047" s="35">
        <f t="shared" si="231"/>
        <v>0.60124374445878537</v>
      </c>
      <c r="G1047" s="35">
        <f t="shared" si="232"/>
        <v>0.52441344141808377</v>
      </c>
      <c r="H1047" s="35">
        <f t="shared" si="233"/>
        <v>0.46129013611059855</v>
      </c>
      <c r="I1047" s="35">
        <f t="shared" si="234"/>
        <v>0.40975066697924706</v>
      </c>
      <c r="J1047" s="35">
        <f t="shared" si="235"/>
        <v>0.36745876882126316</v>
      </c>
      <c r="K1047" s="35">
        <f t="shared" si="236"/>
        <v>0.33242582428000006</v>
      </c>
      <c r="L1047" s="35">
        <f t="shared" si="237"/>
        <v>0.30308946579939261</v>
      </c>
      <c r="M1047" s="35">
        <f t="shared" si="238"/>
        <v>0.27825469882917964</v>
      </c>
      <c r="N1047" s="35">
        <f t="shared" si="239"/>
        <v>0.25701255842232168</v>
      </c>
    </row>
    <row r="1048" spans="1:14">
      <c r="A1048" s="34">
        <f t="shared" si="226"/>
        <v>1847.6993445657299</v>
      </c>
      <c r="B1048" s="35">
        <f t="shared" si="227"/>
        <v>11603551.883872785</v>
      </c>
      <c r="C1048" s="36">
        <f t="shared" si="228"/>
        <v>0.87137046372494364</v>
      </c>
      <c r="D1048" s="35">
        <f t="shared" si="229"/>
        <v>0.78845379273022009</v>
      </c>
      <c r="E1048" s="35">
        <f t="shared" si="230"/>
        <v>0.6909625417566867</v>
      </c>
      <c r="F1048" s="35">
        <f t="shared" si="231"/>
        <v>0.60031256730681781</v>
      </c>
      <c r="G1048" s="35">
        <f t="shared" si="232"/>
        <v>0.52345247181993959</v>
      </c>
      <c r="H1048" s="35">
        <f t="shared" si="233"/>
        <v>0.46035074980445639</v>
      </c>
      <c r="I1048" s="35">
        <f t="shared" si="234"/>
        <v>0.40885596847753042</v>
      </c>
      <c r="J1048" s="35">
        <f t="shared" si="235"/>
        <v>0.36661685767401292</v>
      </c>
      <c r="K1048" s="35">
        <f t="shared" si="236"/>
        <v>0.33163749238636298</v>
      </c>
      <c r="L1048" s="35">
        <f t="shared" si="237"/>
        <v>0.30235220602100055</v>
      </c>
      <c r="M1048" s="35">
        <f t="shared" si="238"/>
        <v>0.2775647006066394</v>
      </c>
      <c r="N1048" s="35">
        <f t="shared" si="239"/>
        <v>0.25636567173205627</v>
      </c>
    </row>
    <row r="1049" spans="1:14">
      <c r="A1049" s="34">
        <f t="shared" si="226"/>
        <v>1851.9587314513331</v>
      </c>
      <c r="B1049" s="35">
        <f t="shared" si="227"/>
        <v>11630300.833514372</v>
      </c>
      <c r="C1049" s="36">
        <f t="shared" si="228"/>
        <v>0.87116122954085373</v>
      </c>
      <c r="D1049" s="35">
        <f t="shared" si="229"/>
        <v>0.78790741564353184</v>
      </c>
      <c r="E1049" s="35">
        <f t="shared" si="230"/>
        <v>0.69015626307346312</v>
      </c>
      <c r="F1049" s="35">
        <f t="shared" si="231"/>
        <v>0.59938147095488825</v>
      </c>
      <c r="G1049" s="35">
        <f t="shared" si="232"/>
        <v>0.52249236690158207</v>
      </c>
      <c r="H1049" s="35">
        <f t="shared" si="233"/>
        <v>0.45941276349399995</v>
      </c>
      <c r="I1049" s="35">
        <f t="shared" si="234"/>
        <v>0.40796298628506622</v>
      </c>
      <c r="J1049" s="35">
        <f t="shared" si="235"/>
        <v>0.36577682602632938</v>
      </c>
      <c r="K1049" s="35">
        <f t="shared" si="236"/>
        <v>0.33085110535722212</v>
      </c>
      <c r="L1049" s="35">
        <f t="shared" si="237"/>
        <v>0.30161689676795517</v>
      </c>
      <c r="M1049" s="35">
        <f t="shared" si="238"/>
        <v>0.27687662335064217</v>
      </c>
      <c r="N1049" s="35">
        <f t="shared" si="239"/>
        <v>0.25572065651096448</v>
      </c>
    </row>
    <row r="1050" spans="1:14">
      <c r="A1050" s="34">
        <f t="shared" si="226"/>
        <v>1856.2279372377734</v>
      </c>
      <c r="B1050" s="35">
        <f t="shared" si="227"/>
        <v>11657111.445853217</v>
      </c>
      <c r="C1050" s="36">
        <f t="shared" si="228"/>
        <v>0.87095147128047856</v>
      </c>
      <c r="D1050" s="35">
        <f t="shared" si="229"/>
        <v>0.78735984638535061</v>
      </c>
      <c r="E1050" s="35">
        <f t="shared" si="230"/>
        <v>0.68934919435790243</v>
      </c>
      <c r="F1050" s="35">
        <f t="shared" si="231"/>
        <v>0.59845046141253833</v>
      </c>
      <c r="G1050" s="35">
        <f t="shared" si="232"/>
        <v>0.52153313081537178</v>
      </c>
      <c r="H1050" s="35">
        <f t="shared" si="233"/>
        <v>0.45847617840411298</v>
      </c>
      <c r="I1050" s="35">
        <f t="shared" si="234"/>
        <v>0.40707171893524347</v>
      </c>
      <c r="J1050" s="35">
        <f t="shared" si="235"/>
        <v>0.36493867034236865</v>
      </c>
      <c r="K1050" s="35">
        <f t="shared" si="236"/>
        <v>0.33006665820048753</v>
      </c>
      <c r="L1050" s="35">
        <f t="shared" si="237"/>
        <v>0.30088353208233626</v>
      </c>
      <c r="M1050" s="35">
        <f t="shared" si="238"/>
        <v>0.27619046049887575</v>
      </c>
      <c r="N1050" s="35">
        <f t="shared" si="239"/>
        <v>0.25507750584863315</v>
      </c>
    </row>
    <row r="1051" spans="1:14">
      <c r="A1051" s="34">
        <f t="shared" si="226"/>
        <v>1860.5069845599551</v>
      </c>
      <c r="B1051" s="35">
        <f t="shared" si="227"/>
        <v>11683983.863036517</v>
      </c>
      <c r="C1051" s="36">
        <f t="shared" si="228"/>
        <v>0.87074118579897875</v>
      </c>
      <c r="D1051" s="35">
        <f t="shared" si="229"/>
        <v>0.78681108399477007</v>
      </c>
      <c r="E1051" s="35">
        <f t="shared" si="230"/>
        <v>0.68854134005888257</v>
      </c>
      <c r="F1051" s="35">
        <f t="shared" si="231"/>
        <v>0.59751954468154678</v>
      </c>
      <c r="G1051" s="35">
        <f t="shared" si="232"/>
        <v>0.52057476768743183</v>
      </c>
      <c r="H1051" s="35">
        <f t="shared" si="233"/>
        <v>0.45754099573413104</v>
      </c>
      <c r="I1051" s="35">
        <f t="shared" si="234"/>
        <v>0.40618216494655601</v>
      </c>
      <c r="J1051" s="35">
        <f t="shared" si="235"/>
        <v>0.36410238708452353</v>
      </c>
      <c r="K1051" s="35">
        <f t="shared" si="236"/>
        <v>0.32928414593433941</v>
      </c>
      <c r="L1051" s="35">
        <f t="shared" si="237"/>
        <v>0.30015210602626169</v>
      </c>
      <c r="M1051" s="35">
        <f t="shared" si="238"/>
        <v>0.27550620551649418</v>
      </c>
      <c r="N1051" s="35">
        <f t="shared" si="239"/>
        <v>0.25443621286752555</v>
      </c>
    </row>
    <row r="1052" spans="1:14">
      <c r="A1052" s="34">
        <f t="shared" si="226"/>
        <v>1864.7958961049608</v>
      </c>
      <c r="B1052" s="35">
        <f t="shared" si="227"/>
        <v>11710918.227539154</v>
      </c>
      <c r="C1052" s="36">
        <f t="shared" si="228"/>
        <v>0.87053036995129862</v>
      </c>
      <c r="D1052" s="35">
        <f t="shared" si="229"/>
        <v>0.78626112753809729</v>
      </c>
      <c r="E1052" s="35">
        <f t="shared" si="230"/>
        <v>0.68773270464918235</v>
      </c>
      <c r="F1052" s="35">
        <f t="shared" si="231"/>
        <v>0.5965887267557386</v>
      </c>
      <c r="G1052" s="35">
        <f t="shared" si="232"/>
        <v>0.51961728161764864</v>
      </c>
      <c r="H1052" s="35">
        <f t="shared" si="233"/>
        <v>0.45660721665798243</v>
      </c>
      <c r="I1052" s="35">
        <f t="shared" si="234"/>
        <v>0.40529432282277106</v>
      </c>
      <c r="J1052" s="35">
        <f t="shared" si="235"/>
        <v>0.36326797271354533</v>
      </c>
      <c r="K1052" s="35">
        <f t="shared" si="236"/>
        <v>0.32850356358727212</v>
      </c>
      <c r="L1052" s="35">
        <f t="shared" si="237"/>
        <v>0.29942261268184883</v>
      </c>
      <c r="M1052" s="35">
        <f t="shared" si="238"/>
        <v>0.274823851896007</v>
      </c>
      <c r="N1052" s="35">
        <f t="shared" si="239"/>
        <v>0.25379677072280932</v>
      </c>
    </row>
    <row r="1053" spans="1:14">
      <c r="A1053" s="34">
        <f t="shared" si="226"/>
        <v>1869.0946946121728</v>
      </c>
      <c r="B1053" s="35">
        <f t="shared" si="227"/>
        <v>11737914.682164446</v>
      </c>
      <c r="C1053" s="36">
        <f t="shared" si="228"/>
        <v>0.87031902059217403</v>
      </c>
      <c r="D1053" s="35">
        <f t="shared" si="229"/>
        <v>0.785709976108939</v>
      </c>
      <c r="E1053" s="35">
        <f t="shared" si="230"/>
        <v>0.68692329262530771</v>
      </c>
      <c r="F1053" s="35">
        <f t="shared" si="231"/>
        <v>0.5956580136207974</v>
      </c>
      <c r="G1053" s="35">
        <f t="shared" si="232"/>
        <v>0.51866067667967719</v>
      </c>
      <c r="H1053" s="35">
        <f t="shared" si="233"/>
        <v>0.45567484232433086</v>
      </c>
      <c r="I1053" s="35">
        <f t="shared" si="234"/>
        <v>0.40440819105309683</v>
      </c>
      <c r="J1053" s="35">
        <f t="shared" si="235"/>
        <v>0.36243542368866466</v>
      </c>
      <c r="K1053" s="35">
        <f t="shared" si="236"/>
        <v>0.32772490619813782</v>
      </c>
      <c r="L1053" s="35">
        <f t="shared" si="237"/>
        <v>0.29869504615117781</v>
      </c>
      <c r="M1053" s="35">
        <f t="shared" si="238"/>
        <v>0.27414339315716868</v>
      </c>
      <c r="N1053" s="35">
        <f t="shared" si="239"/>
        <v>0.25315917260218596</v>
      </c>
    </row>
    <row r="1054" spans="1:14">
      <c r="A1054" s="34">
        <f t="shared" si="226"/>
        <v>1873.4034028733929</v>
      </c>
      <c r="B1054" s="35">
        <f t="shared" si="227"/>
        <v>11764973.370044908</v>
      </c>
      <c r="C1054" s="36">
        <f t="shared" si="228"/>
        <v>0.87010713457613853</v>
      </c>
      <c r="D1054" s="35">
        <f t="shared" si="229"/>
        <v>0.78515762882828177</v>
      </c>
      <c r="E1054" s="35">
        <f t="shared" si="230"/>
        <v>0.68611310850731277</v>
      </c>
      <c r="F1054" s="35">
        <f t="shared" si="231"/>
        <v>0.59472741125407735</v>
      </c>
      <c r="G1054" s="35">
        <f t="shared" si="232"/>
        <v>0.51770495692094487</v>
      </c>
      <c r="H1054" s="35">
        <f t="shared" si="233"/>
        <v>0.45474387385671589</v>
      </c>
      <c r="I1054" s="35">
        <f t="shared" si="234"/>
        <v>0.4035237681123493</v>
      </c>
      <c r="J1054" s="35">
        <f t="shared" si="235"/>
        <v>0.36160473646770985</v>
      </c>
      <c r="K1054" s="35">
        <f t="shared" si="236"/>
        <v>0.32694816881618793</v>
      </c>
      <c r="L1054" s="35">
        <f t="shared" si="237"/>
        <v>0.29796940055625243</v>
      </c>
      <c r="M1054" s="35">
        <f t="shared" si="238"/>
        <v>0.27346482284686829</v>
      </c>
      <c r="N1054" s="35">
        <f t="shared" si="239"/>
        <v>0.25252341172572002</v>
      </c>
    </row>
    <row r="1055" spans="1:14">
      <c r="A1055" s="34">
        <f t="shared" si="226"/>
        <v>1877.7220437329634</v>
      </c>
      <c r="B1055" s="35">
        <f t="shared" si="227"/>
        <v>11792094.43464301</v>
      </c>
      <c r="C1055" s="36">
        <f t="shared" si="228"/>
        <v>0.86989470875752894</v>
      </c>
      <c r="D1055" s="35">
        <f t="shared" si="229"/>
        <v>0.78460408484457478</v>
      </c>
      <c r="E1055" s="35">
        <f t="shared" si="230"/>
        <v>0.6853021568386215</v>
      </c>
      <c r="F1055" s="35">
        <f t="shared" si="231"/>
        <v>0.59379692562441611</v>
      </c>
      <c r="G1055" s="35">
        <f t="shared" si="232"/>
        <v>0.51675012636265638</v>
      </c>
      <c r="H1055" s="35">
        <f t="shared" si="233"/>
        <v>0.45381431235369429</v>
      </c>
      <c r="I1055" s="35">
        <f t="shared" si="234"/>
        <v>0.40264105246111626</v>
      </c>
      <c r="J1055" s="35">
        <f t="shared" si="235"/>
        <v>0.36077590750722471</v>
      </c>
      <c r="K1055" s="35">
        <f t="shared" si="236"/>
        <v>0.32617334650111413</v>
      </c>
      <c r="L1055" s="35">
        <f t="shared" si="237"/>
        <v>0.29724567003896091</v>
      </c>
      <c r="M1055" s="35">
        <f t="shared" si="238"/>
        <v>0.27278813453901812</v>
      </c>
      <c r="N1055" s="35">
        <f t="shared" si="239"/>
        <v>0.25188948134566935</v>
      </c>
    </row>
    <row r="1056" spans="1:14">
      <c r="A1056" s="34">
        <f t="shared" si="226"/>
        <v>1882.050640087888</v>
      </c>
      <c r="B1056" s="35">
        <f t="shared" si="227"/>
        <v>11819278.019751936</v>
      </c>
      <c r="C1056" s="36">
        <f t="shared" si="228"/>
        <v>0.86968173999049547</v>
      </c>
      <c r="D1056" s="35">
        <f t="shared" si="229"/>
        <v>0.78404934333381104</v>
      </c>
      <c r="E1056" s="35">
        <f t="shared" si="230"/>
        <v>0.6844904421858492</v>
      </c>
      <c r="F1056" s="35">
        <f t="shared" si="231"/>
        <v>0.59286656269195015</v>
      </c>
      <c r="G1056" s="35">
        <f t="shared" si="232"/>
        <v>0.51579618899980262</v>
      </c>
      <c r="H1056" s="35">
        <f t="shared" si="233"/>
        <v>0.45288615888898071</v>
      </c>
      <c r="I1056" s="35">
        <f t="shared" si="234"/>
        <v>0.40176004254592174</v>
      </c>
      <c r="J1056" s="35">
        <f t="shared" si="235"/>
        <v>0.3599489332625837</v>
      </c>
      <c r="K1056" s="35">
        <f t="shared" si="236"/>
        <v>0.32540043432308746</v>
      </c>
      <c r="L1056" s="35">
        <f t="shared" si="237"/>
        <v>0.2965238487610361</v>
      </c>
      <c r="M1056" s="35">
        <f t="shared" si="238"/>
        <v>0.27211332183444392</v>
      </c>
      <c r="N1056" s="35">
        <f t="shared" si="239"/>
        <v>0.2512573747463166</v>
      </c>
    </row>
    <row r="1057" spans="1:14">
      <c r="A1057" s="34">
        <f t="shared" si="226"/>
        <v>1886.389214887954</v>
      </c>
      <c r="B1057" s="35">
        <f t="shared" si="227"/>
        <v>11846524.269496351</v>
      </c>
      <c r="C1057" s="36">
        <f t="shared" si="228"/>
        <v>0.86946822512900779</v>
      </c>
      <c r="D1057" s="35">
        <f t="shared" si="229"/>
        <v>0.78349340349960794</v>
      </c>
      <c r="E1057" s="35">
        <f t="shared" si="230"/>
        <v>0.683677969138622</v>
      </c>
      <c r="F1057" s="35">
        <f t="shared" si="231"/>
        <v>0.59193632840793053</v>
      </c>
      <c r="G1057" s="35">
        <f t="shared" si="232"/>
        <v>0.51484314880116688</v>
      </c>
      <c r="H1057" s="35">
        <f t="shared" si="233"/>
        <v>0.45195941451158794</v>
      </c>
      <c r="I1057" s="35">
        <f t="shared" si="234"/>
        <v>0.40088073679938846</v>
      </c>
      <c r="J1057" s="35">
        <f t="shared" si="235"/>
        <v>0.35912381018810635</v>
      </c>
      <c r="K1057" s="35">
        <f t="shared" si="236"/>
        <v>0.3246294273627966</v>
      </c>
      <c r="L1057" s="35">
        <f t="shared" si="237"/>
        <v>0.29580393090401524</v>
      </c>
      <c r="M1057" s="35">
        <f t="shared" si="238"/>
        <v>0.27144037836077362</v>
      </c>
      <c r="N1057" s="35">
        <f t="shared" si="239"/>
        <v>0.25062708524380017</v>
      </c>
    </row>
    <row r="1058" spans="1:14">
      <c r="A1058" s="34">
        <f t="shared" si="226"/>
        <v>1890.7377911358528</v>
      </c>
      <c r="B1058" s="35">
        <f t="shared" si="227"/>
        <v>11873833.328333156</v>
      </c>
      <c r="C1058" s="36">
        <f t="shared" si="228"/>
        <v>0.8692541610268637</v>
      </c>
      <c r="D1058" s="35">
        <f t="shared" si="229"/>
        <v>0.78293626457328636</v>
      </c>
      <c r="E1058" s="35">
        <f t="shared" si="230"/>
        <v>0.68286474230939287</v>
      </c>
      <c r="F1058" s="35">
        <f t="shared" si="231"/>
        <v>0.59100622871453867</v>
      </c>
      <c r="G1058" s="35">
        <f t="shared" si="232"/>
        <v>0.51389100970933377</v>
      </c>
      <c r="H1058" s="35">
        <f t="shared" si="233"/>
        <v>0.45103408024596692</v>
      </c>
      <c r="I1058" s="35">
        <f t="shared" si="234"/>
        <v>0.4000031336403978</v>
      </c>
      <c r="J1058" s="35">
        <f t="shared" si="235"/>
        <v>0.35830053473716944</v>
      </c>
      <c r="K1058" s="35">
        <f t="shared" si="236"/>
        <v>0.32386032071148468</v>
      </c>
      <c r="L1058" s="35">
        <f t="shared" si="237"/>
        <v>0.29508591066919776</v>
      </c>
      <c r="M1058" s="35">
        <f t="shared" si="238"/>
        <v>0.270769297772327</v>
      </c>
      <c r="N1058" s="35">
        <f t="shared" si="239"/>
        <v>0.24999860618594677</v>
      </c>
    </row>
    <row r="1059" spans="1:14">
      <c r="A1059" s="34">
        <f t="shared" si="226"/>
        <v>1895.0963918873031</v>
      </c>
      <c r="B1059" s="35">
        <f t="shared" si="227"/>
        <v>11901205.341052264</v>
      </c>
      <c r="C1059" s="36">
        <f t="shared" si="228"/>
        <v>0.86903954453769972</v>
      </c>
      <c r="D1059" s="35">
        <f t="shared" si="229"/>
        <v>0.78237792581395116</v>
      </c>
      <c r="E1059" s="35">
        <f t="shared" si="230"/>
        <v>0.682050766333263</v>
      </c>
      <c r="F1059" s="35">
        <f t="shared" si="231"/>
        <v>0.59007626954470549</v>
      </c>
      <c r="G1059" s="35">
        <f t="shared" si="232"/>
        <v>0.51293977564070048</v>
      </c>
      <c r="H1059" s="35">
        <f t="shared" si="233"/>
        <v>0.45011015709214708</v>
      </c>
      <c r="I1059" s="35">
        <f t="shared" si="234"/>
        <v>0.39912723147425105</v>
      </c>
      <c r="J1059" s="35">
        <f t="shared" si="235"/>
        <v>0.35747910336231864</v>
      </c>
      <c r="K1059" s="35">
        <f t="shared" si="236"/>
        <v>0.32309310947098502</v>
      </c>
      <c r="L1059" s="35">
        <f t="shared" si="237"/>
        <v>0.29436978227760485</v>
      </c>
      <c r="M1059" s="35">
        <f t="shared" si="238"/>
        <v>0.27010007375000533</v>
      </c>
      <c r="N1059" s="35">
        <f t="shared" si="239"/>
        <v>0.24937193095210433</v>
      </c>
    </row>
    <row r="1060" spans="1:14">
      <c r="A1060" s="34">
        <f t="shared" si="226"/>
        <v>1899.4650402511718</v>
      </c>
      <c r="B1060" s="35">
        <f t="shared" si="227"/>
        <v>11928640.45277736</v>
      </c>
      <c r="C1060" s="36">
        <f t="shared" si="228"/>
        <v>0.86882437251499833</v>
      </c>
      <c r="D1060" s="35">
        <f t="shared" si="229"/>
        <v>0.78181838650856861</v>
      </c>
      <c r="E1060" s="35">
        <f t="shared" si="230"/>
        <v>0.6812360458677944</v>
      </c>
      <c r="F1060" s="35">
        <f t="shared" si="231"/>
        <v>0.58914645682192956</v>
      </c>
      <c r="G1060" s="35">
        <f t="shared" si="232"/>
        <v>0.51198945048548683</v>
      </c>
      <c r="H1060" s="35">
        <f t="shared" si="233"/>
        <v>0.44918764602587524</v>
      </c>
      <c r="I1060" s="35">
        <f t="shared" si="234"/>
        <v>0.39825302869282664</v>
      </c>
      <c r="J1060" s="35">
        <f t="shared" si="235"/>
        <v>0.35665951251537764</v>
      </c>
      <c r="K1060" s="35">
        <f t="shared" si="236"/>
        <v>0.32232778875375556</v>
      </c>
      <c r="L1060" s="35">
        <f t="shared" si="237"/>
        <v>0.29365553996993582</v>
      </c>
      <c r="M1060" s="35">
        <f t="shared" si="238"/>
        <v>0.26943270000118036</v>
      </c>
      <c r="N1060" s="35">
        <f t="shared" si="239"/>
        <v>0.24874705295297544</v>
      </c>
    </row>
    <row r="1061" spans="1:14">
      <c r="A1061" s="34">
        <f t="shared" si="226"/>
        <v>1903.8437593895978</v>
      </c>
      <c r="B1061" s="35">
        <f t="shared" si="227"/>
        <v>11956138.808966674</v>
      </c>
      <c r="C1061" s="36">
        <f t="shared" si="228"/>
        <v>0.86860864181209974</v>
      </c>
      <c r="D1061" s="35">
        <f t="shared" si="229"/>
        <v>0.78125764597204428</v>
      </c>
      <c r="E1061" s="35">
        <f t="shared" si="230"/>
        <v>0.68042058559282725</v>
      </c>
      <c r="F1061" s="35">
        <f t="shared" si="231"/>
        <v>0.58821679646009739</v>
      </c>
      <c r="G1061" s="35">
        <f t="shared" si="232"/>
        <v>0.51104003810774712</v>
      </c>
      <c r="H1061" s="35">
        <f t="shared" si="233"/>
        <v>0.44826654799875459</v>
      </c>
      <c r="I1061" s="35">
        <f t="shared" si="234"/>
        <v>0.39738052367473742</v>
      </c>
      <c r="J1061" s="35">
        <f t="shared" si="235"/>
        <v>0.35584175864755574</v>
      </c>
      <c r="K1061" s="35">
        <f t="shared" si="236"/>
        <v>0.3215643536829122</v>
      </c>
      <c r="L1061" s="35">
        <f t="shared" si="237"/>
        <v>0.29294317800652558</v>
      </c>
      <c r="M1061" s="35">
        <f t="shared" si="238"/>
        <v>0.26876717025958413</v>
      </c>
      <c r="N1061" s="35">
        <f t="shared" si="239"/>
        <v>0.24812396563045161</v>
      </c>
    </row>
    <row r="1062" spans="1:14">
      <c r="A1062" s="34">
        <f t="shared" si="226"/>
        <v>1908.2325725181142</v>
      </c>
      <c r="B1062" s="35">
        <f t="shared" si="227"/>
        <v>11983700.555413757</v>
      </c>
      <c r="C1062" s="36">
        <f t="shared" si="228"/>
        <v>0.86839234928221132</v>
      </c>
      <c r="D1062" s="35">
        <f t="shared" si="229"/>
        <v>0.78069570354730078</v>
      </c>
      <c r="E1062" s="35">
        <f t="shared" si="230"/>
        <v>0.67960439021029362</v>
      </c>
      <c r="F1062" s="35">
        <f t="shared" si="231"/>
        <v>0.58728729436330529</v>
      </c>
      <c r="G1062" s="35">
        <f t="shared" si="232"/>
        <v>0.51009154234538423</v>
      </c>
      <c r="H1062" s="35">
        <f t="shared" si="233"/>
        <v>0.44734686393838435</v>
      </c>
      <c r="I1062" s="35">
        <f t="shared" si="234"/>
        <v>0.39650971478548741</v>
      </c>
      <c r="J1062" s="35">
        <f t="shared" si="235"/>
        <v>0.35502583820955547</v>
      </c>
      <c r="K1062" s="35">
        <f t="shared" si="236"/>
        <v>0.32080279939226075</v>
      </c>
      <c r="L1062" s="35">
        <f t="shared" si="237"/>
        <v>0.29223269066730106</v>
      </c>
      <c r="M1062" s="35">
        <f t="shared" si="238"/>
        <v>0.26810347828519904</v>
      </c>
      <c r="N1062" s="35">
        <f t="shared" si="239"/>
        <v>0.24750266245744831</v>
      </c>
    </row>
    <row r="1063" spans="1:14">
      <c r="A1063" s="34">
        <f t="shared" si="226"/>
        <v>1912.6315029057714</v>
      </c>
      <c r="B1063" s="35">
        <f t="shared" si="227"/>
        <v>12011325.838248244</v>
      </c>
      <c r="C1063" s="36">
        <f t="shared" si="228"/>
        <v>0.86817549177841924</v>
      </c>
      <c r="D1063" s="35">
        <f t="shared" si="229"/>
        <v>0.78013255860535424</v>
      </c>
      <c r="E1063" s="35">
        <f t="shared" si="230"/>
        <v>0.67878746444403082</v>
      </c>
      <c r="F1063" s="35">
        <f t="shared" si="231"/>
        <v>0.58635795642568123</v>
      </c>
      <c r="G1063" s="35">
        <f t="shared" si="232"/>
        <v>0.50914396701016329</v>
      </c>
      <c r="H1063" s="35">
        <f t="shared" si="233"/>
        <v>0.44642859474849755</v>
      </c>
      <c r="I1063" s="35">
        <f t="shared" si="234"/>
        <v>0.3956406003776255</v>
      </c>
      <c r="J1063" s="35">
        <f t="shared" si="235"/>
        <v>0.35421174765167684</v>
      </c>
      <c r="K1063" s="35">
        <f t="shared" si="236"/>
        <v>0.32004312102632859</v>
      </c>
      <c r="L1063" s="35">
        <f t="shared" si="237"/>
        <v>0.2915240722517371</v>
      </c>
      <c r="M1063" s="35">
        <f t="shared" si="238"/>
        <v>0.26744161786414655</v>
      </c>
      <c r="N1063" s="35">
        <f t="shared" si="239"/>
        <v>0.24688313693774047</v>
      </c>
    </row>
    <row r="1064" spans="1:14">
      <c r="A1064" s="34">
        <f t="shared" si="226"/>
        <v>1917.0405738752602</v>
      </c>
      <c r="B1064" s="35">
        <f t="shared" si="227"/>
        <v>12039014.803936634</v>
      </c>
      <c r="C1064" s="36">
        <f t="shared" si="228"/>
        <v>0.86795806615369941</v>
      </c>
      <c r="D1064" s="35">
        <f t="shared" si="229"/>
        <v>0.7795682105453885</v>
      </c>
      <c r="E1064" s="35">
        <f t="shared" si="230"/>
        <v>0.6779698130395938</v>
      </c>
      <c r="F1064" s="35">
        <f t="shared" si="231"/>
        <v>0.58542878853120894</v>
      </c>
      <c r="G1064" s="35">
        <f t="shared" si="232"/>
        <v>0.50819731588772643</v>
      </c>
      <c r="H1064" s="35">
        <f t="shared" si="233"/>
        <v>0.44551174130909998</v>
      </c>
      <c r="I1064" s="35">
        <f t="shared" si="234"/>
        <v>0.39477317879089968</v>
      </c>
      <c r="J1064" s="35">
        <f t="shared" si="235"/>
        <v>0.35339948342392147</v>
      </c>
      <c r="K1064" s="35">
        <f t="shared" si="236"/>
        <v>0.31928531374039404</v>
      </c>
      <c r="L1064" s="35">
        <f t="shared" si="237"/>
        <v>0.29081731707881153</v>
      </c>
      <c r="M1064" s="35">
        <f t="shared" si="238"/>
        <v>0.266781582808578</v>
      </c>
      <c r="N1064" s="35">
        <f t="shared" si="239"/>
        <v>0.24626538260579894</v>
      </c>
    </row>
    <row r="1065" spans="1:14">
      <c r="A1065" s="34">
        <f t="shared" si="226"/>
        <v>1921.4598088030359</v>
      </c>
      <c r="B1065" s="35">
        <f t="shared" si="227"/>
        <v>12066767.599283066</v>
      </c>
      <c r="C1065" s="36">
        <f t="shared" si="228"/>
        <v>0.86774006926093006</v>
      </c>
      <c r="D1065" s="35">
        <f t="shared" si="229"/>
        <v>0.77900265879483233</v>
      </c>
      <c r="E1065" s="35">
        <f t="shared" si="230"/>
        <v>0.67715144076406686</v>
      </c>
      <c r="F1065" s="35">
        <f t="shared" si="231"/>
        <v>0.58449979655355278</v>
      </c>
      <c r="G1065" s="35">
        <f t="shared" si="232"/>
        <v>0.50725159273761022</v>
      </c>
      <c r="H1065" s="35">
        <f t="shared" si="233"/>
        <v>0.4445963044766072</v>
      </c>
      <c r="I1065" s="35">
        <f t="shared" si="234"/>
        <v>0.39390744835240854</v>
      </c>
      <c r="J1065" s="35">
        <f t="shared" si="235"/>
        <v>0.35258904197609475</v>
      </c>
      <c r="K1065" s="35">
        <f t="shared" si="236"/>
        <v>0.31852937270051557</v>
      </c>
      <c r="L1065" s="35">
        <f t="shared" si="237"/>
        <v>0.29011241948696054</v>
      </c>
      <c r="M1065" s="35">
        <f t="shared" si="238"/>
        <v>0.26612336695656391</v>
      </c>
      <c r="N1065" s="35">
        <f t="shared" si="239"/>
        <v>0.24564939302662725</v>
      </c>
    </row>
    <row r="1066" spans="1:14">
      <c r="A1066" s="34">
        <f t="shared" si="226"/>
        <v>1925.8892311194425</v>
      </c>
      <c r="B1066" s="35">
        <f t="shared" si="227"/>
        <v>12094584.371430099</v>
      </c>
      <c r="C1066" s="36">
        <f t="shared" si="228"/>
        <v>0.86752149795290256</v>
      </c>
      <c r="D1066" s="35">
        <f t="shared" si="229"/>
        <v>0.77843590280943054</v>
      </c>
      <c r="E1066" s="35">
        <f t="shared" si="230"/>
        <v>0.67633235240587208</v>
      </c>
      <c r="F1066" s="35">
        <f t="shared" si="231"/>
        <v>0.58357098635588256</v>
      </c>
      <c r="G1066" s="35">
        <f t="shared" si="232"/>
        <v>0.50630680129326044</v>
      </c>
      <c r="H1066" s="35">
        <f t="shared" si="233"/>
        <v>0.44368228508398233</v>
      </c>
      <c r="I1066" s="35">
        <f t="shared" si="234"/>
        <v>0.39304340737675209</v>
      </c>
      <c r="J1066" s="35">
        <f t="shared" si="235"/>
        <v>0.35178041975790614</v>
      </c>
      <c r="K1066" s="35">
        <f t="shared" si="236"/>
        <v>0.3177752930835589</v>
      </c>
      <c r="L1066" s="35">
        <f t="shared" si="237"/>
        <v>0.28940937383403154</v>
      </c>
      <c r="M1066" s="35">
        <f t="shared" si="238"/>
        <v>0.26546696417198362</v>
      </c>
      <c r="N1066" s="35">
        <f t="shared" si="239"/>
        <v>0.24503516179559912</v>
      </c>
    </row>
    <row r="1067" spans="1:14">
      <c r="A1067" s="34">
        <f t="shared" si="226"/>
        <v>1930.3288643088358</v>
      </c>
      <c r="B1067" s="35">
        <f t="shared" si="227"/>
        <v>12122465.267859489</v>
      </c>
      <c r="C1067" s="36">
        <f t="shared" si="228"/>
        <v>0.86730234908233794</v>
      </c>
      <c r="D1067" s="35">
        <f t="shared" si="229"/>
        <v>0.77786794207332155</v>
      </c>
      <c r="E1067" s="35">
        <f t="shared" si="230"/>
        <v>0.67551255277458289</v>
      </c>
      <c r="F1067" s="35">
        <f t="shared" si="231"/>
        <v>0.58264236379070333</v>
      </c>
      <c r="G1067" s="35">
        <f t="shared" si="232"/>
        <v>0.50536294526205394</v>
      </c>
      <c r="H1067" s="35">
        <f t="shared" si="233"/>
        <v>0.44276968394087451</v>
      </c>
      <c r="I1067" s="35">
        <f t="shared" si="234"/>
        <v>0.39218105416618265</v>
      </c>
      <c r="J1067" s="35">
        <f t="shared" si="235"/>
        <v>0.35097361321907017</v>
      </c>
      <c r="K1067" s="35">
        <f t="shared" si="236"/>
        <v>0.31702307007722519</v>
      </c>
      <c r="L1067" s="35">
        <f t="shared" si="237"/>
        <v>0.28870817449723918</v>
      </c>
      <c r="M1067" s="35">
        <f t="shared" si="238"/>
        <v>0.26481236834441668</v>
      </c>
      <c r="N1067" s="35">
        <f t="shared" si="239"/>
        <v>0.24442268253829746</v>
      </c>
    </row>
    <row r="1068" spans="1:14">
      <c r="A1068" s="34">
        <f t="shared" si="226"/>
        <v>1934.7787319097092</v>
      </c>
      <c r="B1068" s="35">
        <f t="shared" si="227"/>
        <v>12150410.436392974</v>
      </c>
      <c r="C1068" s="36">
        <f t="shared" si="228"/>
        <v>0.8670826195018948</v>
      </c>
      <c r="D1068" s="35">
        <f t="shared" si="229"/>
        <v>0.77729877609910469</v>
      </c>
      <c r="E1068" s="35">
        <f t="shared" si="230"/>
        <v>0.67469204670072735</v>
      </c>
      <c r="F1068" s="35">
        <f t="shared" si="231"/>
        <v>0.5817139346996798</v>
      </c>
      <c r="G1068" s="35">
        <f t="shared" si="232"/>
        <v>0.50442002832531352</v>
      </c>
      <c r="H1068" s="35">
        <f t="shared" si="233"/>
        <v>0.4418585018337533</v>
      </c>
      <c r="I1068" s="35">
        <f t="shared" si="234"/>
        <v>0.39132038701075145</v>
      </c>
      <c r="J1068" s="35">
        <f t="shared" si="235"/>
        <v>0.35016861880940209</v>
      </c>
      <c r="K1068" s="35">
        <f t="shared" si="236"/>
        <v>0.31627269888007453</v>
      </c>
      <c r="L1068" s="35">
        <f t="shared" si="237"/>
        <v>0.28800881587311628</v>
      </c>
      <c r="M1068" s="35">
        <f t="shared" si="238"/>
        <v>0.26415957338903145</v>
      </c>
      <c r="N1068" s="35">
        <f t="shared" si="239"/>
        <v>0.24381194891035246</v>
      </c>
    </row>
    <row r="1069" spans="1:14">
      <c r="A1069" s="34">
        <f t="shared" si="226"/>
        <v>1939.2388575148177</v>
      </c>
      <c r="B1069" s="35">
        <f t="shared" si="227"/>
        <v>12178420.025193056</v>
      </c>
      <c r="C1069" s="36">
        <f t="shared" si="228"/>
        <v>0.86686230606418901</v>
      </c>
      <c r="D1069" s="35">
        <f t="shared" si="229"/>
        <v>0.77672840442791724</v>
      </c>
      <c r="E1069" s="35">
        <f t="shared" si="230"/>
        <v>0.67387083903560063</v>
      </c>
      <c r="F1069" s="35">
        <f t="shared" si="231"/>
        <v>0.58078570491347081</v>
      </c>
      <c r="G1069" s="35">
        <f t="shared" si="232"/>
        <v>0.5034780541383318</v>
      </c>
      <c r="H1069" s="35">
        <f t="shared" si="233"/>
        <v>0.44094873952604802</v>
      </c>
      <c r="I1069" s="35">
        <f t="shared" si="234"/>
        <v>0.39046140418845776</v>
      </c>
      <c r="J1069" s="35">
        <f t="shared" si="235"/>
        <v>0.34936543297891731</v>
      </c>
      <c r="K1069" s="35">
        <f t="shared" si="236"/>
        <v>0.31552417470155292</v>
      </c>
      <c r="L1069" s="35">
        <f t="shared" si="237"/>
        <v>0.28731129237746844</v>
      </c>
      <c r="M1069" s="35">
        <f t="shared" si="238"/>
        <v>0.26350857324647697</v>
      </c>
      <c r="N1069" s="35">
        <f t="shared" si="239"/>
        <v>0.24320295459728228</v>
      </c>
    </row>
    <row r="1070" spans="1:14">
      <c r="A1070" s="34">
        <f t="shared" si="226"/>
        <v>1943.7092647713034</v>
      </c>
      <c r="B1070" s="35">
        <f t="shared" si="227"/>
        <v>12206494.182763785</v>
      </c>
      <c r="C1070" s="36">
        <f t="shared" si="228"/>
        <v>0.86664140562180436</v>
      </c>
      <c r="D1070" s="35">
        <f t="shared" si="229"/>
        <v>0.77615682662950236</v>
      </c>
      <c r="E1070" s="35">
        <f t="shared" si="230"/>
        <v>0.6730489346510683</v>
      </c>
      <c r="F1070" s="35">
        <f t="shared" si="231"/>
        <v>0.5798576802515556</v>
      </c>
      <c r="G1070" s="35">
        <f t="shared" si="232"/>
        <v>0.50253702633039021</v>
      </c>
      <c r="H1070" s="35">
        <f t="shared" si="233"/>
        <v>0.44004039775828185</v>
      </c>
      <c r="I1070" s="35">
        <f t="shared" si="234"/>
        <v>0.38960410396539369</v>
      </c>
      <c r="J1070" s="35">
        <f t="shared" si="235"/>
        <v>0.34856405217792469</v>
      </c>
      <c r="K1070" s="35">
        <f t="shared" si="236"/>
        <v>0.31477749276201422</v>
      </c>
      <c r="L1070" s="35">
        <f t="shared" si="237"/>
        <v>0.28661559844532541</v>
      </c>
      <c r="M1070" s="35">
        <f t="shared" si="238"/>
        <v>0.2628593618827722</v>
      </c>
      <c r="N1070" s="35">
        <f t="shared" si="239"/>
        <v>0.24259569331433278</v>
      </c>
    </row>
    <row r="1071" spans="1:14">
      <c r="A1071" s="34">
        <f t="shared" si="226"/>
        <v>1948.1899773808204</v>
      </c>
      <c r="B1071" s="35">
        <f t="shared" si="227"/>
        <v>12234633.057951553</v>
      </c>
      <c r="C1071" s="36">
        <f t="shared" si="228"/>
        <v>0.86641991502730908</v>
      </c>
      <c r="D1071" s="35">
        <f t="shared" si="229"/>
        <v>0.77558404230227962</v>
      </c>
      <c r="E1071" s="35">
        <f t="shared" si="230"/>
        <v>0.67222633843937374</v>
      </c>
      <c r="F1071" s="35">
        <f t="shared" si="231"/>
        <v>0.57892986652206846</v>
      </c>
      <c r="G1071" s="35">
        <f t="shared" si="232"/>
        <v>0.50159694850478154</v>
      </c>
      <c r="H1071" s="35">
        <f t="shared" si="233"/>
        <v>0.43913347724820861</v>
      </c>
      <c r="I1071" s="35">
        <f t="shared" si="234"/>
        <v>0.3887484845958894</v>
      </c>
      <c r="J1071" s="35">
        <f t="shared" si="235"/>
        <v>0.34776447285712142</v>
      </c>
      <c r="K1071" s="35">
        <f t="shared" si="236"/>
        <v>0.31403264829274335</v>
      </c>
      <c r="L1071" s="35">
        <f t="shared" si="237"/>
        <v>0.28592172853089326</v>
      </c>
      <c r="M1071" s="35">
        <f t="shared" si="238"/>
        <v>0.26221193328919756</v>
      </c>
      <c r="N1071" s="35">
        <f t="shared" si="239"/>
        <v>0.24199015880631891</v>
      </c>
    </row>
    <row r="1072" spans="1:14">
      <c r="A1072" s="34">
        <f t="shared" si="226"/>
        <v>1952.6810190996612</v>
      </c>
      <c r="B1072" s="35">
        <f t="shared" si="227"/>
        <v>12262836.799945872</v>
      </c>
      <c r="C1072" s="36">
        <f t="shared" si="228"/>
        <v>0.86619783113327076</v>
      </c>
      <c r="D1072" s="35">
        <f t="shared" si="229"/>
        <v>0.77501005107341581</v>
      </c>
      <c r="E1072" s="35">
        <f t="shared" si="230"/>
        <v>0.6714030553129432</v>
      </c>
      <c r="F1072" s="35">
        <f t="shared" si="231"/>
        <v>0.57800226952163114</v>
      </c>
      <c r="G1072" s="35">
        <f t="shared" si="232"/>
        <v>0.50065782423883343</v>
      </c>
      <c r="H1072" s="35">
        <f t="shared" si="233"/>
        <v>0.43822797869094848</v>
      </c>
      <c r="I1072" s="35">
        <f t="shared" si="234"/>
        <v>0.38789454432265752</v>
      </c>
      <c r="J1072" s="35">
        <f t="shared" si="235"/>
        <v>0.34696669146768611</v>
      </c>
      <c r="K1072" s="35">
        <f t="shared" si="236"/>
        <v>0.31328963653597847</v>
      </c>
      <c r="L1072" s="35">
        <f t="shared" si="237"/>
        <v>0.28522967710750624</v>
      </c>
      <c r="M1072" s="35">
        <f t="shared" si="238"/>
        <v>0.26156628148218525</v>
      </c>
      <c r="N1072" s="35">
        <f t="shared" si="239"/>
        <v>0.24138634484746654</v>
      </c>
    </row>
    <row r="1073" spans="1:14">
      <c r="A1073" s="34">
        <f t="shared" si="226"/>
        <v>1957.1824137388815</v>
      </c>
      <c r="B1073" s="35">
        <f t="shared" si="227"/>
        <v>12291105.558280176</v>
      </c>
      <c r="C1073" s="36">
        <f t="shared" si="228"/>
        <v>0.8659751507922725</v>
      </c>
      <c r="D1073" s="35">
        <f t="shared" si="229"/>
        <v>0.77443485259889144</v>
      </c>
      <c r="E1073" s="35">
        <f t="shared" si="230"/>
        <v>0.67057909020418904</v>
      </c>
      <c r="F1073" s="35">
        <f t="shared" si="231"/>
        <v>0.57707489503518772</v>
      </c>
      <c r="G1073" s="35">
        <f t="shared" si="232"/>
        <v>0.49971965708393162</v>
      </c>
      <c r="H1073" s="35">
        <f t="shared" si="233"/>
        <v>0.43732390275912247</v>
      </c>
      <c r="I1073" s="35">
        <f t="shared" si="234"/>
        <v>0.38704228137693436</v>
      </c>
      <c r="J1073" s="35">
        <f t="shared" si="235"/>
        <v>0.34617070446136972</v>
      </c>
      <c r="K1073" s="35">
        <f t="shared" si="236"/>
        <v>0.3125484527449307</v>
      </c>
      <c r="L1073" s="35">
        <f t="shared" si="237"/>
        <v>0.28453943866757714</v>
      </c>
      <c r="M1073" s="35">
        <f t="shared" si="238"/>
        <v>0.26092240050321036</v>
      </c>
      <c r="N1073" s="35">
        <f t="shared" si="239"/>
        <v>0.240784245241255</v>
      </c>
    </row>
    <row r="1074" spans="1:14">
      <c r="A1074" s="34">
        <f t="shared" si="226"/>
        <v>1961.6941851644278</v>
      </c>
      <c r="B1074" s="35">
        <f t="shared" si="227"/>
        <v>12319439.482832607</v>
      </c>
      <c r="C1074" s="36">
        <f t="shared" si="228"/>
        <v>0.86575187085692917</v>
      </c>
      <c r="D1074" s="35">
        <f t="shared" si="229"/>
        <v>0.77385844656357039</v>
      </c>
      <c r="E1074" s="35">
        <f t="shared" si="230"/>
        <v>0.66975444806531326</v>
      </c>
      <c r="F1074" s="35">
        <f t="shared" si="231"/>
        <v>0.57614774883583919</v>
      </c>
      <c r="G1074" s="35">
        <f t="shared" si="232"/>
        <v>0.49878245056554599</v>
      </c>
      <c r="H1074" s="35">
        <f t="shared" si="233"/>
        <v>0.43642125010298766</v>
      </c>
      <c r="I1074" s="35">
        <f t="shared" si="234"/>
        <v>0.38619169397862235</v>
      </c>
      <c r="J1074" s="35">
        <f t="shared" si="235"/>
        <v>0.34537650829058564</v>
      </c>
      <c r="K1074" s="35">
        <f t="shared" si="236"/>
        <v>0.31180909218380487</v>
      </c>
      <c r="L1074" s="35">
        <f t="shared" si="237"/>
        <v>0.28385100772254862</v>
      </c>
      <c r="M1074" s="35">
        <f t="shared" si="238"/>
        <v>0.26028028441868212</v>
      </c>
      <c r="N1074" s="35">
        <f t="shared" si="239"/>
        <v>0.24018385382026017</v>
      </c>
    </row>
    <row r="1075" spans="1:14">
      <c r="A1075" s="34">
        <f t="shared" si="226"/>
        <v>1966.2163572972631</v>
      </c>
      <c r="B1075" s="35">
        <f t="shared" si="227"/>
        <v>12347838.723826813</v>
      </c>
      <c r="C1075" s="36">
        <f t="shared" si="228"/>
        <v>0.86552798817990495</v>
      </c>
      <c r="D1075" s="35">
        <f t="shared" si="229"/>
        <v>0.77328083268126557</v>
      </c>
      <c r="E1075" s="35">
        <f t="shared" si="230"/>
        <v>0.6689291338681107</v>
      </c>
      <c r="F1075" s="35">
        <f t="shared" si="231"/>
        <v>0.57522083668468171</v>
      </c>
      <c r="G1075" s="35">
        <f t="shared" si="232"/>
        <v>0.49784620818325503</v>
      </c>
      <c r="H1075" s="35">
        <f t="shared" si="233"/>
        <v>0.43552002135057216</v>
      </c>
      <c r="I1075" s="35">
        <f t="shared" si="234"/>
        <v>0.38534278033642994</v>
      </c>
      <c r="J1075" s="35">
        <f t="shared" si="235"/>
        <v>0.34458409940849921</v>
      </c>
      <c r="K1075" s="35">
        <f t="shared" si="236"/>
        <v>0.31107155012781795</v>
      </c>
      <c r="L1075" s="35">
        <f t="shared" si="237"/>
        <v>0.28316437880284334</v>
      </c>
      <c r="M1075" s="35">
        <f t="shared" si="238"/>
        <v>0.25963992731983515</v>
      </c>
      <c r="N1075" s="35">
        <f t="shared" si="239"/>
        <v>0.23958516444599873</v>
      </c>
    </row>
    <row r="1076" spans="1:14">
      <c r="A1076" s="34">
        <f t="shared" si="226"/>
        <v>1970.7489541134939</v>
      </c>
      <c r="B1076" s="35">
        <f t="shared" si="227"/>
        <v>12376303.431832742</v>
      </c>
      <c r="C1076" s="36">
        <f t="shared" si="228"/>
        <v>0.86530349961393005</v>
      </c>
      <c r="D1076" s="35">
        <f t="shared" si="229"/>
        <v>0.77270201069480515</v>
      </c>
      <c r="E1076" s="35">
        <f t="shared" si="230"/>
        <v>0.66810315260376973</v>
      </c>
      <c r="F1076" s="35">
        <f t="shared" si="231"/>
        <v>0.57429416433064417</v>
      </c>
      <c r="G1076" s="35">
        <f t="shared" si="232"/>
        <v>0.4969109334107738</v>
      </c>
      <c r="H1076" s="35">
        <f t="shared" si="233"/>
        <v>0.43462021710780763</v>
      </c>
      <c r="I1076" s="35">
        <f t="shared" si="234"/>
        <v>0.38449553864801017</v>
      </c>
      <c r="J1076" s="35">
        <f t="shared" si="235"/>
        <v>0.34379347426911477</v>
      </c>
      <c r="K1076" s="35">
        <f t="shared" si="236"/>
        <v>0.31033582186321668</v>
      </c>
      <c r="L1076" s="35">
        <f t="shared" si="237"/>
        <v>0.28247954645781348</v>
      </c>
      <c r="M1076" s="35">
        <f t="shared" si="238"/>
        <v>0.25900132332262077</v>
      </c>
      <c r="N1076" s="35">
        <f t="shared" si="239"/>
        <v>0.23898817100877226</v>
      </c>
    </row>
    <row r="1077" spans="1:14">
      <c r="A1077" s="34">
        <f t="shared" si="226"/>
        <v>1975.2919996444973</v>
      </c>
      <c r="B1077" s="35">
        <f t="shared" si="227"/>
        <v>12404833.757767443</v>
      </c>
      <c r="C1077" s="36">
        <f t="shared" si="228"/>
        <v>0.86507840201181885</v>
      </c>
      <c r="D1077" s="35">
        <f t="shared" si="229"/>
        <v>0.77212198037609781</v>
      </c>
      <c r="E1077" s="35">
        <f t="shared" si="230"/>
        <v>0.66727650928267301</v>
      </c>
      <c r="F1077" s="35">
        <f t="shared" si="231"/>
        <v>0.57336773751032744</v>
      </c>
      <c r="G1077" s="35">
        <f t="shared" si="232"/>
        <v>0.495976629695981</v>
      </c>
      <c r="H1077" s="35">
        <f t="shared" si="233"/>
        <v>0.43372183795866537</v>
      </c>
      <c r="I1077" s="35">
        <f t="shared" si="234"/>
        <v>0.38364996710009952</v>
      </c>
      <c r="J1077" s="35">
        <f t="shared" si="235"/>
        <v>0.34300462932736248</v>
      </c>
      <c r="K1077" s="35">
        <f t="shared" si="236"/>
        <v>0.30960190268729521</v>
      </c>
      <c r="L1077" s="35">
        <f t="shared" si="237"/>
        <v>0.28179650525569078</v>
      </c>
      <c r="M1077" s="35">
        <f t="shared" si="238"/>
        <v>0.25836446656759904</v>
      </c>
      <c r="N1077" s="35">
        <f t="shared" si="239"/>
        <v>0.23839286742751323</v>
      </c>
    </row>
    <row r="1078" spans="1:14">
      <c r="A1078" s="34">
        <f t="shared" si="226"/>
        <v>1979.8455179770483</v>
      </c>
      <c r="B1078" s="35">
        <f t="shared" si="227"/>
        <v>12433429.852895863</v>
      </c>
      <c r="C1078" s="36">
        <f t="shared" si="228"/>
        <v>0.86485269222648942</v>
      </c>
      <c r="D1078" s="35">
        <f t="shared" si="229"/>
        <v>0.77154074152619734</v>
      </c>
      <c r="E1078" s="35">
        <f t="shared" si="230"/>
        <v>0.66644920893419823</v>
      </c>
      <c r="F1078" s="35">
        <f t="shared" si="231"/>
        <v>0.57244156194784523</v>
      </c>
      <c r="G1078" s="35">
        <f t="shared" si="232"/>
        <v>0.49504330046094774</v>
      </c>
      <c r="H1078" s="35">
        <f t="shared" si="233"/>
        <v>0.43282488446528739</v>
      </c>
      <c r="I1078" s="35">
        <f t="shared" si="234"/>
        <v>0.38280606386865351</v>
      </c>
      <c r="J1078" s="35">
        <f t="shared" si="235"/>
        <v>0.34221756103918316</v>
      </c>
      <c r="K1078" s="35">
        <f t="shared" si="236"/>
        <v>0.30886978790841108</v>
      </c>
      <c r="L1078" s="35">
        <f t="shared" si="237"/>
        <v>0.28111524978353536</v>
      </c>
      <c r="M1078" s="35">
        <f t="shared" si="238"/>
        <v>0.25772935121983037</v>
      </c>
      <c r="N1078" s="35">
        <f t="shared" si="239"/>
        <v>0.23779924764963059</v>
      </c>
    </row>
    <row r="1079" spans="1:14">
      <c r="A1079" s="34">
        <f t="shared" si="226"/>
        <v>1984.409533253448</v>
      </c>
      <c r="B1079" s="35">
        <f t="shared" si="227"/>
        <v>12462091.868831653</v>
      </c>
      <c r="C1079" s="36">
        <f t="shared" si="228"/>
        <v>0.86462636711098095</v>
      </c>
      <c r="D1079" s="35">
        <f t="shared" si="229"/>
        <v>0.77095829397536542</v>
      </c>
      <c r="E1079" s="35">
        <f t="shared" si="230"/>
        <v>0.66562125660651705</v>
      </c>
      <c r="F1079" s="35">
        <f t="shared" si="231"/>
        <v>0.57151564335466631</v>
      </c>
      <c r="G1079" s="35">
        <f t="shared" si="232"/>
        <v>0.49411094910196746</v>
      </c>
      <c r="H1079" s="35">
        <f t="shared" si="233"/>
        <v>0.43192935716812109</v>
      </c>
      <c r="I1079" s="35">
        <f t="shared" si="234"/>
        <v>0.38196382711898375</v>
      </c>
      <c r="J1079" s="35">
        <f t="shared" si="235"/>
        <v>0.34143226586161274</v>
      </c>
      <c r="K1079" s="35">
        <f t="shared" si="236"/>
        <v>0.30813947284600024</v>
      </c>
      <c r="L1079" s="35">
        <f t="shared" si="237"/>
        <v>0.28043577464718494</v>
      </c>
      <c r="M1079" s="35">
        <f t="shared" si="238"/>
        <v>0.25709597146876784</v>
      </c>
      <c r="N1079" s="35">
        <f t="shared" si="239"/>
        <v>0.23720730565085679</v>
      </c>
    </row>
    <row r="1080" spans="1:14">
      <c r="A1080" s="34">
        <f t="shared" si="226"/>
        <v>1988.9840696716508</v>
      </c>
      <c r="B1080" s="35">
        <f t="shared" si="227"/>
        <v>12490819.957537968</v>
      </c>
      <c r="C1080" s="36">
        <f t="shared" si="228"/>
        <v>0.8643994235184741</v>
      </c>
      <c r="D1080" s="35">
        <f t="shared" si="229"/>
        <v>0.77037463758313329</v>
      </c>
      <c r="E1080" s="35">
        <f t="shared" si="230"/>
        <v>0.6647926573663927</v>
      </c>
      <c r="F1080" s="35">
        <f t="shared" si="231"/>
        <v>0.57058998742945699</v>
      </c>
      <c r="G1080" s="35">
        <f t="shared" si="232"/>
        <v>0.49317957898958542</v>
      </c>
      <c r="H1080" s="35">
        <f t="shared" si="233"/>
        <v>0.4310352565860508</v>
      </c>
      <c r="I1080" s="35">
        <f t="shared" si="234"/>
        <v>0.38112325500589078</v>
      </c>
      <c r="J1080" s="35">
        <f t="shared" si="235"/>
        <v>0.34064874025286446</v>
      </c>
      <c r="K1080" s="35">
        <f t="shared" si="236"/>
        <v>0.30741095283059189</v>
      </c>
      <c r="L1080" s="35">
        <f t="shared" si="237"/>
        <v>0.27975807447120271</v>
      </c>
      <c r="M1080" s="35">
        <f t="shared" si="238"/>
        <v>0.25646432152814924</v>
      </c>
      <c r="N1080" s="35">
        <f t="shared" si="239"/>
        <v>0.23661703543509499</v>
      </c>
    </row>
    <row r="1081" spans="1:14">
      <c r="A1081" s="34">
        <f t="shared" si="226"/>
        <v>1993.5691514853936</v>
      </c>
      <c r="B1081" s="35">
        <f t="shared" si="227"/>
        <v>12519614.271328272</v>
      </c>
      <c r="C1081" s="36">
        <f t="shared" si="228"/>
        <v>0.86417185830231158</v>
      </c>
      <c r="D1081" s="35">
        <f t="shared" si="229"/>
        <v>0.76978977223836553</v>
      </c>
      <c r="E1081" s="35">
        <f t="shared" si="230"/>
        <v>0.66396341629897948</v>
      </c>
      <c r="F1081" s="35">
        <f t="shared" si="231"/>
        <v>0.56966459985792639</v>
      </c>
      <c r="G1081" s="35">
        <f t="shared" si="232"/>
        <v>0.49224919346863111</v>
      </c>
      <c r="H1081" s="35">
        <f t="shared" si="233"/>
        <v>0.43014258321653126</v>
      </c>
      <c r="I1081" s="35">
        <f t="shared" si="234"/>
        <v>0.38028434567379926</v>
      </c>
      <c r="J1081" s="35">
        <f t="shared" si="235"/>
        <v>0.33986698067241128</v>
      </c>
      <c r="K1081" s="35">
        <f t="shared" si="236"/>
        <v>0.30668422320382199</v>
      </c>
      <c r="L1081" s="35">
        <f t="shared" si="237"/>
        <v>0.27908214389882646</v>
      </c>
      <c r="M1081" s="35">
        <f t="shared" si="238"/>
        <v>0.25583439563589022</v>
      </c>
      <c r="N1081" s="35">
        <f t="shared" si="239"/>
        <v>0.23602843103426771</v>
      </c>
    </row>
    <row r="1082" spans="1:14">
      <c r="A1082" s="34">
        <f t="shared" si="226"/>
        <v>1998.1648030043239</v>
      </c>
      <c r="B1082" s="35">
        <f t="shared" si="227"/>
        <v>12548474.962867154</v>
      </c>
      <c r="C1082" s="36">
        <f t="shared" si="228"/>
        <v>0.86394366831601732</v>
      </c>
      <c r="D1082" s="35">
        <f t="shared" si="229"/>
        <v>0.76920369785931775</v>
      </c>
      <c r="E1082" s="35">
        <f t="shared" si="230"/>
        <v>0.66313353850761791</v>
      </c>
      <c r="F1082" s="35">
        <f t="shared" si="231"/>
        <v>0.56873948631267146</v>
      </c>
      <c r="G1082" s="35">
        <f t="shared" si="232"/>
        <v>0.49131979585824975</v>
      </c>
      <c r="H1082" s="35">
        <f t="shared" si="233"/>
        <v>0.42925133753571787</v>
      </c>
      <c r="I1082" s="35">
        <f t="shared" si="234"/>
        <v>0.37944709725688897</v>
      </c>
      <c r="J1082" s="35">
        <f t="shared" si="235"/>
        <v>0.33908698358106526</v>
      </c>
      <c r="K1082" s="35">
        <f t="shared" si="236"/>
        <v>0.3059592793184458</v>
      </c>
      <c r="L1082" s="35">
        <f t="shared" si="237"/>
        <v>0.27840797759191538</v>
      </c>
      <c r="M1082" s="35">
        <f t="shared" si="238"/>
        <v>0.25520618805397605</v>
      </c>
      <c r="N1082" s="35">
        <f t="shared" si="239"/>
        <v>0.23544148650816513</v>
      </c>
    </row>
    <row r="1083" spans="1:14">
      <c r="A1083" s="34">
        <f t="shared" si="226"/>
        <v>2002.7710485941282</v>
      </c>
      <c r="B1083" s="35">
        <f t="shared" si="227"/>
        <v>12577402.185171125</v>
      </c>
      <c r="C1083" s="36">
        <f t="shared" si="228"/>
        <v>0.86371485041331897</v>
      </c>
      <c r="D1083" s="35">
        <f t="shared" si="229"/>
        <v>0.76861641439369843</v>
      </c>
      <c r="E1083" s="35">
        <f t="shared" si="230"/>
        <v>0.66230302911363215</v>
      </c>
      <c r="F1083" s="35">
        <f t="shared" si="231"/>
        <v>0.56781465245302465</v>
      </c>
      <c r="G1083" s="35">
        <f t="shared" si="232"/>
        <v>0.49039138945193517</v>
      </c>
      <c r="H1083" s="35">
        <f t="shared" si="233"/>
        <v>0.42836151999859989</v>
      </c>
      <c r="I1083" s="35">
        <f t="shared" si="234"/>
        <v>0.37861150787922637</v>
      </c>
      <c r="J1083" s="35">
        <f t="shared" si="235"/>
        <v>0.33830874544105799</v>
      </c>
      <c r="K1083" s="35">
        <f t="shared" si="236"/>
        <v>0.30523611653835003</v>
      </c>
      <c r="L1083" s="35">
        <f t="shared" si="237"/>
        <v>0.27773557023089834</v>
      </c>
      <c r="M1083" s="35">
        <f t="shared" si="238"/>
        <v>0.25457969306835548</v>
      </c>
      <c r="N1083" s="35">
        <f t="shared" si="239"/>
        <v>0.23485619594429513</v>
      </c>
    </row>
    <row r="1084" spans="1:14">
      <c r="A1084" s="34">
        <f t="shared" ref="A1084:A1112" si="240">A1083*10^0.001</f>
        <v>2007.3879126766624</v>
      </c>
      <c r="B1084" s="35">
        <f t="shared" si="227"/>
        <v>12606396.091609439</v>
      </c>
      <c r="C1084" s="36">
        <f t="shared" si="228"/>
        <v>0.86348540144816843</v>
      </c>
      <c r="D1084" s="35">
        <f t="shared" si="229"/>
        <v>0.76802792181872681</v>
      </c>
      <c r="E1084" s="35">
        <f t="shared" si="230"/>
        <v>0.6614718932561251</v>
      </c>
      <c r="F1084" s="35">
        <f t="shared" si="231"/>
        <v>0.5668901039249018</v>
      </c>
      <c r="G1084" s="35">
        <f t="shared" si="232"/>
        <v>0.48946397751756449</v>
      </c>
      <c r="H1084" s="35">
        <f t="shared" si="233"/>
        <v>0.4274731310391307</v>
      </c>
      <c r="I1084" s="35">
        <f t="shared" si="234"/>
        <v>0.37777757565489534</v>
      </c>
      <c r="J1084" s="35">
        <f t="shared" si="235"/>
        <v>0.3375322627161178</v>
      </c>
      <c r="K1084" s="35">
        <f t="shared" si="236"/>
        <v>0.3045147302385644</v>
      </c>
      <c r="L1084" s="35">
        <f t="shared" si="237"/>
        <v>0.27706491651472109</v>
      </c>
      <c r="M1084" s="35">
        <f t="shared" si="238"/>
        <v>0.25395490498883361</v>
      </c>
      <c r="N1084" s="35">
        <f t="shared" si="239"/>
        <v>0.2342725534577336</v>
      </c>
    </row>
    <row r="1085" spans="1:14">
      <c r="A1085" s="34">
        <f t="shared" si="240"/>
        <v>2012.0154197300801</v>
      </c>
      <c r="B1085" s="35">
        <f t="shared" si="227"/>
        <v>12635456.835904904</v>
      </c>
      <c r="C1085" s="36">
        <f t="shared" si="228"/>
        <v>0.86325531827476465</v>
      </c>
      <c r="D1085" s="35">
        <f t="shared" si="229"/>
        <v>0.76743822014118979</v>
      </c>
      <c r="E1085" s="35">
        <f t="shared" si="230"/>
        <v>0.66064013609177363</v>
      </c>
      <c r="F1085" s="35">
        <f t="shared" si="231"/>
        <v>0.56596584636065195</v>
      </c>
      <c r="G1085" s="35">
        <f t="shared" si="232"/>
        <v>0.48853756329743231</v>
      </c>
      <c r="H1085" s="35">
        <f t="shared" si="233"/>
        <v>0.42658617107035868</v>
      </c>
      <c r="I1085" s="35">
        <f t="shared" si="234"/>
        <v>0.37694529868812515</v>
      </c>
      <c r="J1085" s="35">
        <f t="shared" si="235"/>
        <v>0.33675753187154744</v>
      </c>
      <c r="K1085" s="35">
        <f t="shared" si="236"/>
        <v>0.30379511580527141</v>
      </c>
      <c r="L1085" s="35">
        <f t="shared" si="237"/>
        <v>0.27639601116079321</v>
      </c>
      <c r="M1085" s="35">
        <f t="shared" si="238"/>
        <v>0.25333181814896544</v>
      </c>
      <c r="N1085" s="35">
        <f t="shared" si="239"/>
        <v>0.23369055319097523</v>
      </c>
    </row>
    <row r="1086" spans="1:14">
      <c r="A1086" s="34">
        <f t="shared" si="240"/>
        <v>2016.6535942889632</v>
      </c>
      <c r="B1086" s="35">
        <f t="shared" si="227"/>
        <v>12664584.572134688</v>
      </c>
      <c r="C1086" s="36">
        <f t="shared" si="228"/>
        <v>0.86302459774757667</v>
      </c>
      <c r="D1086" s="35">
        <f t="shared" si="229"/>
        <v>0.76684730939750045</v>
      </c>
      <c r="E1086" s="35">
        <f t="shared" si="230"/>
        <v>0.6598077627946225</v>
      </c>
      <c r="F1086" s="35">
        <f t="shared" si="231"/>
        <v>0.56504188537890843</v>
      </c>
      <c r="G1086" s="35">
        <f t="shared" si="232"/>
        <v>0.4876121500082865</v>
      </c>
      <c r="H1086" s="35">
        <f t="shared" si="233"/>
        <v>0.42570064048455797</v>
      </c>
      <c r="I1086" s="35">
        <f t="shared" si="234"/>
        <v>0.37611467507341961</v>
      </c>
      <c r="J1086" s="35">
        <f t="shared" si="235"/>
        <v>0.33598454937429983</v>
      </c>
      <c r="K1086" s="35">
        <f t="shared" si="236"/>
        <v>0.30307726863581658</v>
      </c>
      <c r="L1086" s="35">
        <f t="shared" si="237"/>
        <v>0.27572884890493471</v>
      </c>
      <c r="M1086" s="35">
        <f t="shared" si="238"/>
        <v>0.25271042690594964</v>
      </c>
      <c r="N1086" s="35">
        <f t="shared" si="239"/>
        <v>0.2331101893137856</v>
      </c>
    </row>
    <row r="1087" spans="1:14">
      <c r="A1087" s="34">
        <f t="shared" si="240"/>
        <v>2021.3024609444512</v>
      </c>
      <c r="B1087" s="35">
        <f t="shared" si="227"/>
        <v>12693779.454731153</v>
      </c>
      <c r="C1087" s="36">
        <f t="shared" si="228"/>
        <v>0.86279323672136465</v>
      </c>
      <c r="D1087" s="35">
        <f t="shared" si="229"/>
        <v>0.76625518965375139</v>
      </c>
      <c r="E1087" s="35">
        <f t="shared" si="230"/>
        <v>0.6589747785558776</v>
      </c>
      <c r="F1087" s="35">
        <f t="shared" si="231"/>
        <v>0.56411822658444</v>
      </c>
      <c r="G1087" s="35">
        <f t="shared" si="232"/>
        <v>0.48668774084136435</v>
      </c>
      <c r="H1087" s="35">
        <f t="shared" si="233"/>
        <v>0.42481653965335753</v>
      </c>
      <c r="I1087" s="35">
        <f t="shared" si="234"/>
        <v>0.3752857028956828</v>
      </c>
      <c r="J1087" s="35">
        <f t="shared" si="235"/>
        <v>0.33521331169305224</v>
      </c>
      <c r="K1087" s="35">
        <f t="shared" si="236"/>
        <v>0.3023611841387166</v>
      </c>
      <c r="L1087" s="35">
        <f t="shared" si="237"/>
        <v>0.27506342450132243</v>
      </c>
      <c r="M1087" s="35">
        <f t="shared" si="238"/>
        <v>0.25209072564052204</v>
      </c>
      <c r="N1087" s="35">
        <f t="shared" si="239"/>
        <v>0.232531456023053</v>
      </c>
    </row>
    <row r="1088" spans="1:14">
      <c r="A1088" s="34">
        <f t="shared" si="240"/>
        <v>2025.9620443443725</v>
      </c>
      <c r="B1088" s="35">
        <f t="shared" si="227"/>
        <v>12723041.63848266</v>
      </c>
      <c r="C1088" s="36">
        <f t="shared" si="228"/>
        <v>0.86256123205120649</v>
      </c>
      <c r="D1088" s="35">
        <f t="shared" si="229"/>
        <v>0.76566186100577183</v>
      </c>
      <c r="E1088" s="35">
        <f t="shared" si="230"/>
        <v>0.65814118858369985</v>
      </c>
      <c r="F1088" s="35">
        <f t="shared" si="231"/>
        <v>0.56319487556800618</v>
      </c>
      <c r="G1088" s="35">
        <f t="shared" si="232"/>
        <v>0.48576433896243054</v>
      </c>
      <c r="H1088" s="35">
        <f t="shared" si="233"/>
        <v>0.42393386892787221</v>
      </c>
      <c r="I1088" s="35">
        <f t="shared" si="234"/>
        <v>0.37445838023034611</v>
      </c>
      <c r="J1088" s="35">
        <f t="shared" si="235"/>
        <v>0.33444381529828132</v>
      </c>
      <c r="K1088" s="35">
        <f t="shared" si="236"/>
        <v>0.30164685773366834</v>
      </c>
      <c r="L1088" s="35">
        <f t="shared" si="237"/>
        <v>0.27439973272243673</v>
      </c>
      <c r="M1088" s="35">
        <f t="shared" si="238"/>
        <v>0.25147270875685063</v>
      </c>
      <c r="N1088" s="35">
        <f t="shared" si="239"/>
        <v>0.23195434754264263</v>
      </c>
    </row>
    <row r="1089" spans="1:14">
      <c r="A1089" s="34">
        <f t="shared" si="240"/>
        <v>2030.6323691933746</v>
      </c>
      <c r="B1089" s="35">
        <f t="shared" si="227"/>
        <v>12752371.278534392</v>
      </c>
      <c r="C1089" s="36">
        <f t="shared" si="228"/>
        <v>0.86232858059252016</v>
      </c>
      <c r="D1089" s="35">
        <f t="shared" si="229"/>
        <v>0.76506732357917973</v>
      </c>
      <c r="E1089" s="35">
        <f t="shared" si="230"/>
        <v>0.65730699810299653</v>
      </c>
      <c r="F1089" s="35">
        <f t="shared" si="231"/>
        <v>0.5622718379062106</v>
      </c>
      <c r="G1089" s="35">
        <f t="shared" si="232"/>
        <v>0.48484194751181459</v>
      </c>
      <c r="H1089" s="35">
        <f t="shared" si="233"/>
        <v>0.42305262863883081</v>
      </c>
      <c r="I1089" s="35">
        <f t="shared" si="234"/>
        <v>0.37363270514349223</v>
      </c>
      <c r="J1089" s="35">
        <f t="shared" si="235"/>
        <v>0.33367605666233452</v>
      </c>
      <c r="K1089" s="35">
        <f t="shared" si="236"/>
        <v>0.30093428485155582</v>
      </c>
      <c r="L1089" s="35">
        <f t="shared" si="237"/>
        <v>0.27373776835900726</v>
      </c>
      <c r="M1089" s="35">
        <f t="shared" si="238"/>
        <v>0.25085637068242972</v>
      </c>
      <c r="N1089" s="35">
        <f t="shared" si="239"/>
        <v>0.23137885812324963</v>
      </c>
    </row>
    <row r="1090" spans="1:14">
      <c r="A1090" s="34">
        <f t="shared" si="240"/>
        <v>2035.3134602530547</v>
      </c>
      <c r="B1090" s="35">
        <f t="shared" si="227"/>
        <v>12781768.530389184</v>
      </c>
      <c r="C1090" s="36">
        <f t="shared" si="228"/>
        <v>0.86209527920108853</v>
      </c>
      <c r="D1090" s="35">
        <f t="shared" si="229"/>
        <v>0.76447157752943473</v>
      </c>
      <c r="E1090" s="35">
        <f t="shared" si="230"/>
        <v>0.65647221235521314</v>
      </c>
      <c r="F1090" s="35">
        <f t="shared" si="231"/>
        <v>0.56134911916135743</v>
      </c>
      <c r="G1090" s="35">
        <f t="shared" si="232"/>
        <v>0.4839205696044499</v>
      </c>
      <c r="H1090" s="35">
        <f t="shared" si="233"/>
        <v>0.4221728190967054</v>
      </c>
      <c r="I1090" s="35">
        <f t="shared" si="234"/>
        <v>0.37280867569197906</v>
      </c>
      <c r="J1090" s="35">
        <f t="shared" si="235"/>
        <v>0.332910032259502</v>
      </c>
      <c r="K1090" s="35">
        <f t="shared" si="236"/>
        <v>0.30022346093445662</v>
      </c>
      <c r="L1090" s="35">
        <f t="shared" si="237"/>
        <v>0.2730775262199584</v>
      </c>
      <c r="M1090" s="35">
        <f t="shared" si="238"/>
        <v>0.25024170586797428</v>
      </c>
      <c r="N1090" s="35">
        <f t="shared" si="239"/>
        <v>0.23080498204225375</v>
      </c>
    </row>
    <row r="1091" spans="1:14">
      <c r="A1091" s="34">
        <f t="shared" si="240"/>
        <v>2040.0053423420916</v>
      </c>
      <c r="B1091" s="35">
        <f t="shared" ref="B1091:B1112" si="241">2000*3.14*A1091</f>
        <v>12811233.549908334</v>
      </c>
      <c r="C1091" s="36">
        <f t="shared" ref="C1091:C1112" si="242">(B1091/wo)^2*SQRT(Ma*(Ma-1))/SQRT((1-B1091^2/wp^2)^2+(B1091/wo)^2*(1-B1091^2/wo^2)^2*(IF(answer,Ma,Ma-1)*0.1)^2)/IF(answer,1,MC)</f>
        <v>0.86186132473308563</v>
      </c>
      <c r="D1091" s="35">
        <f t="shared" ref="D1091:D1112" si="243">(B1091/wo)^2*SQRT(Ma*(Ma-1))/SQRT((1-B1091^2/wp^2)^2+(B1091/wo)^2*(1-B1091^2/wo^2)^2*(IF(answer,Ma,Ma-1)*0.2)^2)/IF(answer,1,MC)</f>
        <v>0.76387462304189047</v>
      </c>
      <c r="E1091" s="35">
        <f t="shared" ref="E1091:E1112" si="244">(B1091/wo)^2*SQRT(Ma*(Ma-1))/SQRT((1-B1091^2/wp^2)^2+(B1091/wo)^2*(1-B1091^2/wo^2)^2*(IF(answer,Ma,Ma-1)*0.3)^2)/IF(answer,1,MC)</f>
        <v>0.65563683659812511</v>
      </c>
      <c r="F1091" s="35">
        <f t="shared" ref="F1091:F1112" si="245">(B1091/wo)^2*SQRT(Ma*(Ma-1))/SQRT((1-B1091^2/wp^2)^2+(B1091/wo)^2*(1-B1091^2/wo^2)^2*(IF(answer,Ma,Ma-1)*0.4)^2)/IF(answer,1,MC)</f>
        <v>0.56042672488130918</v>
      </c>
      <c r="G1091" s="35">
        <f t="shared" ref="G1091:G1112" si="246">(B1091/wo)^2*SQRT(Ma*(Ma-1))/SQRT((1-B1091^2/wp^2)^2+(B1091/wo)^2*(1-B1091^2/wo^2)^2*(IF(answer,Ma,Ma-1)*0.5)^2)/IF(answer,1,MC)</f>
        <v>0.48300020832991375</v>
      </c>
      <c r="H1091" s="35">
        <f t="shared" ref="H1091:H1112" si="247">(B1091/wo)^2*SQRT(Ma*(Ma-1))/SQRT((1-B1091^2/wp^2)^2+(B1091/wo)^2*(1-B1091^2/wo^2)^2*(IF(answer,Ma,Ma-1)*0.6)^2)/IF(answer,1,MC)</f>
        <v>0.42129444059183946</v>
      </c>
      <c r="I1091" s="35">
        <f t="shared" ref="I1091:I1112" si="248">(B1091/wo)^2*SQRT(Ma*(Ma-1))/SQRT((1-B1091^2/wp^2)^2+(B1091/wo)^2*(1-B1091^2/wo^2)^2*(IF(answer,Ma,Ma-1)*0.7)^2)/IF(answer,1,MC)</f>
        <v>0.37198628992356281</v>
      </c>
      <c r="J1091" s="35">
        <f t="shared" ref="J1091:J1112" si="249">(B1091/wo)^2*SQRT(Ma*(Ma-1))/SQRT((1-B1091^2/wp^2)^2+(B1091/wo)^2*(1-B1091^2/wo^2)^2*(IF(answer,Ma,Ma-1)*0.8)^2)/IF(answer,1,MC)</f>
        <v>0.3321457385660877</v>
      </c>
      <c r="K1091" s="35">
        <f t="shared" ref="K1091:K1112" si="250">(B1091/wo)^2*SQRT(Ma*(Ma-1))/SQRT((1-B1091^2/wp^2)^2+(B1091/wo)^2*(1-B1091^2/wo^2)^2*(IF(answer,Ma,Ma-1)*0.9)^2)/IF(answer,1,MC)</f>
        <v>0.29951438143564857</v>
      </c>
      <c r="L1091" s="35">
        <f t="shared" ref="L1091:L1112" si="251">(B1091/wo)^2*SQRT(Ma*(Ma-1))/SQRT((1-B1091^2/wp^2)^2+(B1091/wo)^2*(1-B1091^2/wo^2)^2*(IF(answer,Ma,Ma-1)*1)^2)/IF(answer,1,MC)</f>
        <v>0.27241900113235507</v>
      </c>
      <c r="M1091" s="35">
        <f t="shared" ref="M1091:M1112" si="252">(B1091/wo)^2*SQRT(Ma*(Ma-1))/SQRT((1-B1091^2/wp^2)^2+(B1091/wo)^2*(1-B1091^2/wo^2)^2*(IF(answer,Ma,Ma-1)*1.1)^2)/IF(answer,1,MC)</f>
        <v>0.24962870878731541</v>
      </c>
      <c r="N1091" s="35">
        <f t="shared" ref="N1091:N1112" si="253">(B1091/wo)^2*SQRT(Ma*(Ma-1))/SQRT((1-B1091^2/wp^2)^2+(B1091/wo)^2*(1-B1091^2/wo^2)^2*(IF(answer,Ma,Ma-1)*1.2)^2)/IF(answer,1,MC)</f>
        <v>0.23023271360357525</v>
      </c>
    </row>
    <row r="1092" spans="1:14">
      <c r="A1092" s="34">
        <f t="shared" si="240"/>
        <v>2044.7080403363773</v>
      </c>
      <c r="B1092" s="35">
        <f t="shared" si="241"/>
        <v>12840766.49331245</v>
      </c>
      <c r="C1092" s="36">
        <f t="shared" si="242"/>
        <v>0.8616267140451016</v>
      </c>
      <c r="D1092" s="35">
        <f t="shared" si="243"/>
        <v>0.76327646033184449</v>
      </c>
      <c r="E1092" s="35">
        <f t="shared" si="244"/>
        <v>0.65480087610562709</v>
      </c>
      <c r="F1092" s="35">
        <f t="shared" si="245"/>
        <v>0.55950466059934523</v>
      </c>
      <c r="G1092" s="35">
        <f t="shared" si="246"/>
        <v>0.48208086675246742</v>
      </c>
      <c r="H1092" s="35">
        <f t="shared" si="247"/>
        <v>0.42041749339457651</v>
      </c>
      <c r="I1092" s="35">
        <f t="shared" si="248"/>
        <v>0.37116554587701922</v>
      </c>
      <c r="J1092" s="35">
        <f t="shared" si="249"/>
        <v>0.33138317206047802</v>
      </c>
      <c r="K1092" s="35">
        <f t="shared" si="250"/>
        <v>0.29880704181961448</v>
      </c>
      <c r="L1092" s="35">
        <f t="shared" si="251"/>
        <v>0.27176218794134827</v>
      </c>
      <c r="M1092" s="35">
        <f t="shared" si="252"/>
        <v>0.24901737393729559</v>
      </c>
      <c r="N1092" s="35">
        <f t="shared" si="253"/>
        <v>0.22966204713753027</v>
      </c>
    </row>
    <row r="1093" spans="1:14">
      <c r="A1093" s="34">
        <f t="shared" si="240"/>
        <v>2049.4215791691481</v>
      </c>
      <c r="B1093" s="35">
        <f t="shared" si="241"/>
        <v>12870367.51718225</v>
      </c>
      <c r="C1093" s="36">
        <f t="shared" si="242"/>
        <v>0.86139144399416911</v>
      </c>
      <c r="D1093" s="35">
        <f t="shared" si="243"/>
        <v>0.76267708964458847</v>
      </c>
      <c r="E1093" s="35">
        <f t="shared" si="244"/>
        <v>0.65396433616752447</v>
      </c>
      <c r="F1093" s="35">
        <f t="shared" si="245"/>
        <v>0.55858293183402208</v>
      </c>
      <c r="G1093" s="35">
        <f t="shared" si="246"/>
        <v>0.4811625479110983</v>
      </c>
      <c r="H1093" s="35">
        <f t="shared" si="247"/>
        <v>0.41954197775538749</v>
      </c>
      <c r="I1093" s="35">
        <f t="shared" si="248"/>
        <v>0.37034644158226487</v>
      </c>
      <c r="J1093" s="35">
        <f t="shared" si="249"/>
        <v>0.3306223292232115</v>
      </c>
      <c r="K1093" s="35">
        <f t="shared" si="250"/>
        <v>0.29810143756204716</v>
      </c>
      <c r="L1093" s="35">
        <f t="shared" si="251"/>
        <v>0.27110708151012003</v>
      </c>
      <c r="M1093" s="35">
        <f t="shared" si="252"/>
        <v>0.24840769583766448</v>
      </c>
      <c r="N1093" s="35">
        <f t="shared" si="253"/>
        <v>0.22909297700068809</v>
      </c>
    </row>
    <row r="1094" spans="1:14">
      <c r="A1094" s="34">
        <f t="shared" si="240"/>
        <v>2054.145983831118</v>
      </c>
      <c r="B1094" s="35">
        <f t="shared" si="241"/>
        <v>12900036.77845942</v>
      </c>
      <c r="C1094" s="36">
        <f t="shared" si="242"/>
        <v>0.86115551143779057</v>
      </c>
      <c r="D1094" s="35">
        <f t="shared" si="243"/>
        <v>0.76207651125545584</v>
      </c>
      <c r="E1094" s="35">
        <f t="shared" si="244"/>
        <v>0.65312722208932061</v>
      </c>
      <c r="F1094" s="35">
        <f t="shared" si="245"/>
        <v>0.55766154408903434</v>
      </c>
      <c r="G1094" s="35">
        <f t="shared" si="246"/>
        <v>0.48024525481956065</v>
      </c>
      <c r="H1094" s="35">
        <f t="shared" si="247"/>
        <v>0.41866789390499753</v>
      </c>
      <c r="I1094" s="35">
        <f t="shared" si="248"/>
        <v>0.36952897506047599</v>
      </c>
      <c r="J1094" s="35">
        <f t="shared" si="249"/>
        <v>0.32986320653704443</v>
      </c>
      <c r="K1094" s="35">
        <f t="shared" si="250"/>
        <v>0.29739756414985286</v>
      </c>
      <c r="L1094" s="35">
        <f t="shared" si="251"/>
        <v>0.27045367671982795</v>
      </c>
      <c r="M1094" s="35">
        <f t="shared" si="252"/>
        <v>0.247799669030974</v>
      </c>
      <c r="N1094" s="35">
        <f t="shared" si="253"/>
        <v>0.22852549757572801</v>
      </c>
    </row>
    <row r="1095" spans="1:14">
      <c r="A1095" s="34">
        <f t="shared" si="240"/>
        <v>2058.8812793706102</v>
      </c>
      <c r="B1095" s="35">
        <f t="shared" si="241"/>
        <v>12929774.434447432</v>
      </c>
      <c r="C1095" s="36">
        <f t="shared" si="242"/>
        <v>0.8609189132339653</v>
      </c>
      <c r="D1095" s="35">
        <f t="shared" si="243"/>
        <v>0.76147472546986972</v>
      </c>
      <c r="E1095" s="35">
        <f t="shared" si="244"/>
        <v>0.65228953919200805</v>
      </c>
      <c r="F1095" s="35">
        <f t="shared" si="245"/>
        <v>0.55674050285307797</v>
      </c>
      <c r="G1095" s="35">
        <f t="shared" si="246"/>
        <v>0.4793289904664198</v>
      </c>
      <c r="H1095" s="35">
        <f t="shared" si="247"/>
        <v>0.41779524205451352</v>
      </c>
      <c r="I1095" s="35">
        <f t="shared" si="248"/>
        <v>0.36871314432420804</v>
      </c>
      <c r="J1095" s="35">
        <f t="shared" si="249"/>
        <v>0.32910580048701915</v>
      </c>
      <c r="K1095" s="35">
        <f t="shared" si="250"/>
        <v>0.29669541708115521</v>
      </c>
      <c r="L1095" s="35">
        <f t="shared" si="251"/>
        <v>0.26980196846955062</v>
      </c>
      <c r="M1095" s="35">
        <f t="shared" si="252"/>
        <v>0.24719328808247526</v>
      </c>
      <c r="N1095" s="35">
        <f t="shared" si="253"/>
        <v>0.22795960327129808</v>
      </c>
    </row>
    <row r="1096" spans="1:14">
      <c r="A1096" s="34">
        <f t="shared" si="240"/>
        <v>2063.6274908936898</v>
      </c>
      <c r="B1096" s="35">
        <f t="shared" si="241"/>
        <v>12959580.642812371</v>
      </c>
      <c r="C1096" s="36">
        <f t="shared" si="242"/>
        <v>0.86068164624121757</v>
      </c>
      <c r="D1096" s="35">
        <f t="shared" si="243"/>
        <v>0.7608717326233897</v>
      </c>
      <c r="E1096" s="35">
        <f t="shared" si="244"/>
        <v>0.6514512928118551</v>
      </c>
      <c r="F1096" s="35">
        <f t="shared" si="245"/>
        <v>0.55581981359971411</v>
      </c>
      <c r="G1096" s="35">
        <f t="shared" si="246"/>
        <v>0.47841375781509515</v>
      </c>
      <c r="H1096" s="35">
        <f t="shared" si="247"/>
        <v>0.41692402239555026</v>
      </c>
      <c r="I1096" s="35">
        <f t="shared" si="248"/>
        <v>0.36789894737751277</v>
      </c>
      <c r="J1096" s="35">
        <f t="shared" si="249"/>
        <v>0.32835010756052851</v>
      </c>
      <c r="K1096" s="35">
        <f t="shared" si="250"/>
        <v>0.29599499186529749</v>
      </c>
      <c r="L1096" s="35">
        <f t="shared" si="251"/>
        <v>0.26915195167623179</v>
      </c>
      <c r="M1096" s="35">
        <f t="shared" si="252"/>
        <v>0.24658854758001494</v>
      </c>
      <c r="N1096" s="35">
        <f t="shared" si="253"/>
        <v>0.22739528852187366</v>
      </c>
    </row>
    <row r="1097" spans="1:14">
      <c r="A1097" s="34">
        <f t="shared" si="240"/>
        <v>2068.3846435642986</v>
      </c>
      <c r="B1097" s="35">
        <f t="shared" si="241"/>
        <v>12989455.561583795</v>
      </c>
      <c r="C1097" s="36">
        <f t="shared" si="242"/>
        <v>0.86044370731862541</v>
      </c>
      <c r="D1097" s="35">
        <f t="shared" si="243"/>
        <v>0.76026753308175687</v>
      </c>
      <c r="E1097" s="35">
        <f t="shared" si="244"/>
        <v>0.65061248830019436</v>
      </c>
      <c r="F1097" s="35">
        <f t="shared" si="245"/>
        <v>0.55489948178723469</v>
      </c>
      <c r="G1097" s="35">
        <f t="shared" si="246"/>
        <v>0.47749955980390429</v>
      </c>
      <c r="H1097" s="35">
        <f t="shared" si="247"/>
        <v>0.41605423510035666</v>
      </c>
      <c r="I1097" s="35">
        <f t="shared" si="248"/>
        <v>0.36708638221605522</v>
      </c>
      <c r="J1097" s="35">
        <f t="shared" si="249"/>
        <v>0.32759612424738055</v>
      </c>
      <c r="K1097" s="35">
        <f t="shared" si="250"/>
        <v>0.29529628402284475</v>
      </c>
      <c r="L1097" s="35">
        <f t="shared" si="251"/>
        <v>0.2685036212746249</v>
      </c>
      <c r="M1097" s="35">
        <f t="shared" si="252"/>
        <v>0.24598544213393139</v>
      </c>
      <c r="N1097" s="35">
        <f t="shared" si="253"/>
        <v>0.22683254778761702</v>
      </c>
    </row>
    <row r="1098" spans="1:14">
      <c r="A1098" s="34">
        <f t="shared" si="240"/>
        <v>2073.1527626043858</v>
      </c>
      <c r="B1098" s="35">
        <f t="shared" si="241"/>
        <v>13019399.349155543</v>
      </c>
      <c r="C1098" s="36">
        <f t="shared" si="242"/>
        <v>0.86020509332584882</v>
      </c>
      <c r="D1098" s="35">
        <f t="shared" si="243"/>
        <v>0.75966212724093707</v>
      </c>
      <c r="E1098" s="35">
        <f t="shared" si="244"/>
        <v>0.64977313102320988</v>
      </c>
      <c r="F1098" s="35">
        <f t="shared" si="245"/>
        <v>0.55397951285852864</v>
      </c>
      <c r="G1098" s="35">
        <f t="shared" si="246"/>
        <v>0.47658639934610891</v>
      </c>
      <c r="H1098" s="35">
        <f t="shared" si="247"/>
        <v>0.4151858803219412</v>
      </c>
      <c r="I1098" s="35">
        <f t="shared" si="248"/>
        <v>0.36627544682722935</v>
      </c>
      <c r="J1098" s="35">
        <f t="shared" si="249"/>
        <v>0.32684384703986236</v>
      </c>
      <c r="K1098" s="35">
        <f t="shared" si="250"/>
        <v>0.29459928908558514</v>
      </c>
      <c r="L1098" s="35">
        <f t="shared" si="251"/>
        <v>0.26785697221723731</v>
      </c>
      <c r="M1098" s="35">
        <f t="shared" si="252"/>
        <v>0.24538396637695264</v>
      </c>
      <c r="N1098" s="35">
        <f t="shared" si="253"/>
        <v>0.22627137555423768</v>
      </c>
    </row>
    <row r="1099" spans="1:14">
      <c r="A1099" s="34">
        <f t="shared" si="240"/>
        <v>2077.9318732940442</v>
      </c>
      <c r="B1099" s="35">
        <f t="shared" si="241"/>
        <v>13049412.164286597</v>
      </c>
      <c r="C1099" s="36">
        <f t="shared" si="242"/>
        <v>0.85996580112315923</v>
      </c>
      <c r="D1099" s="35">
        <f t="shared" si="243"/>
        <v>0.75905551552716521</v>
      </c>
      <c r="E1099" s="35">
        <f t="shared" si="244"/>
        <v>0.64893322636172424</v>
      </c>
      <c r="F1099" s="35">
        <f t="shared" si="245"/>
        <v>0.55305991224095052</v>
      </c>
      <c r="G1099" s="35">
        <f t="shared" si="246"/>
        <v>0.47567427932995993</v>
      </c>
      <c r="H1099" s="35">
        <f t="shared" si="247"/>
        <v>0.41431895819419734</v>
      </c>
      <c r="I1099" s="35">
        <f t="shared" si="248"/>
        <v>0.36546613919027271</v>
      </c>
      <c r="J1099" s="35">
        <f t="shared" si="249"/>
        <v>0.32609327243280206</v>
      </c>
      <c r="K1099" s="35">
        <f t="shared" si="250"/>
        <v>0.29390400259653088</v>
      </c>
      <c r="L1099" s="35">
        <f t="shared" si="251"/>
        <v>0.26721199947427426</v>
      </c>
      <c r="M1099" s="35">
        <f t="shared" si="252"/>
        <v>0.24478411496409275</v>
      </c>
      <c r="N1099" s="35">
        <f t="shared" si="253"/>
        <v>0.22571176633285353</v>
      </c>
    </row>
    <row r="1100" spans="1:14">
      <c r="A1100" s="34">
        <f t="shared" si="240"/>
        <v>2082.722000971643</v>
      </c>
      <c r="B1100" s="35">
        <f t="shared" si="241"/>
        <v>13079494.166101918</v>
      </c>
      <c r="C1100" s="36">
        <f t="shared" si="242"/>
        <v>0.8597258275714712</v>
      </c>
      <c r="D1100" s="35">
        <f t="shared" si="243"/>
        <v>0.75844769839698656</v>
      </c>
      <c r="E1100" s="35">
        <f t="shared" si="244"/>
        <v>0.64809277971098378</v>
      </c>
      <c r="F1100" s="35">
        <f t="shared" si="245"/>
        <v>0.5521406853461901</v>
      </c>
      <c r="G1100" s="35">
        <f t="shared" si="246"/>
        <v>0.47476320261874455</v>
      </c>
      <c r="H1100" s="35">
        <f t="shared" si="247"/>
        <v>0.41345346883202805</v>
      </c>
      <c r="I1100" s="35">
        <f t="shared" si="248"/>
        <v>0.36465845727638024</v>
      </c>
      <c r="J1100" s="35">
        <f t="shared" si="249"/>
        <v>0.32534439692363082</v>
      </c>
      <c r="K1100" s="35">
        <f t="shared" si="250"/>
        <v>0.29321042010991827</v>
      </c>
      <c r="L1100" s="35">
        <f t="shared" si="251"/>
        <v>0.26656869803358302</v>
      </c>
      <c r="M1100" s="35">
        <f t="shared" si="252"/>
        <v>0.24418588257255031</v>
      </c>
      <c r="N1100" s="35">
        <f t="shared" si="253"/>
        <v>0.22515371465985198</v>
      </c>
    </row>
    <row r="1101" spans="1:14">
      <c r="A1101" s="34">
        <f t="shared" si="240"/>
        <v>2087.5231710339622</v>
      </c>
      <c r="B1101" s="35">
        <f t="shared" si="241"/>
        <v>13109645.514093282</v>
      </c>
      <c r="C1101" s="36">
        <f t="shared" si="242"/>
        <v>0.85948516953237131</v>
      </c>
      <c r="D1101" s="35">
        <f t="shared" si="243"/>
        <v>0.75783867633729751</v>
      </c>
      <c r="E1101" s="35">
        <f t="shared" si="244"/>
        <v>0.64725179648044662</v>
      </c>
      <c r="F1101" s="35">
        <f t="shared" si="245"/>
        <v>0.5512218375701422</v>
      </c>
      <c r="G1101" s="35">
        <f t="shared" si="246"/>
        <v>0.4738531720508336</v>
      </c>
      <c r="H1101" s="35">
        <f t="shared" si="247"/>
        <v>0.41258941233147062</v>
      </c>
      <c r="I1101" s="35">
        <f t="shared" si="248"/>
        <v>0.36385239904881711</v>
      </c>
      <c r="J1101" s="35">
        <f t="shared" si="249"/>
        <v>0.32459721701244343</v>
      </c>
      <c r="K1101" s="35">
        <f t="shared" si="250"/>
        <v>0.29251853719120735</v>
      </c>
      <c r="L1101" s="35">
        <f t="shared" si="251"/>
        <v>0.26592706290059659</v>
      </c>
      <c r="M1101" s="35">
        <f t="shared" si="252"/>
        <v>0.24358926390160568</v>
      </c>
      <c r="N1101" s="35">
        <f t="shared" si="253"/>
        <v>0.22459721509675315</v>
      </c>
    </row>
    <row r="1102" spans="1:14">
      <c r="A1102" s="34">
        <f t="shared" si="240"/>
        <v>2092.3354089363274</v>
      </c>
      <c r="B1102" s="35">
        <f t="shared" si="241"/>
        <v>13139866.368120136</v>
      </c>
      <c r="C1102" s="36">
        <f t="shared" si="242"/>
        <v>0.85924382386814957</v>
      </c>
      <c r="D1102" s="35">
        <f t="shared" si="243"/>
        <v>0.75722844986538507</v>
      </c>
      <c r="E1102" s="35">
        <f t="shared" si="244"/>
        <v>0.6464102820935661</v>
      </c>
      <c r="F1102" s="35">
        <f t="shared" si="245"/>
        <v>0.55030337429277965</v>
      </c>
      <c r="G1102" s="35">
        <f t="shared" si="246"/>
        <v>0.47294419043972902</v>
      </c>
      <c r="H1102" s="35">
        <f t="shared" si="247"/>
        <v>0.41172678876982055</v>
      </c>
      <c r="I1102" s="35">
        <f t="shared" si="248"/>
        <v>0.36304796246303045</v>
      </c>
      <c r="J1102" s="35">
        <f t="shared" si="249"/>
        <v>0.32385172920205829</v>
      </c>
      <c r="K1102" s="35">
        <f t="shared" si="250"/>
        <v>0.29182834941708091</v>
      </c>
      <c r="L1102" s="35">
        <f t="shared" si="251"/>
        <v>0.26528708909827725</v>
      </c>
      <c r="M1102" s="35">
        <f t="shared" si="252"/>
        <v>0.24299425367251984</v>
      </c>
      <c r="N1102" s="35">
        <f t="shared" si="253"/>
        <v>0.2240422622300724</v>
      </c>
    </row>
    <row r="1103" spans="1:14">
      <c r="A1103" s="34">
        <f t="shared" si="240"/>
        <v>2097.158740192745</v>
      </c>
      <c r="B1103" s="35">
        <f t="shared" si="241"/>
        <v>13170156.888410438</v>
      </c>
      <c r="C1103" s="36">
        <f t="shared" si="242"/>
        <v>0.85900178744183253</v>
      </c>
      <c r="D1103" s="35">
        <f t="shared" si="243"/>
        <v>0.75661701952896643</v>
      </c>
      <c r="E1103" s="35">
        <f t="shared" si="244"/>
        <v>0.64556824198757745</v>
      </c>
      <c r="F1103" s="35">
        <f t="shared" si="245"/>
        <v>0.54938530087802695</v>
      </c>
      <c r="G1103" s="35">
        <f t="shared" si="246"/>
        <v>0.47203626057411369</v>
      </c>
      <c r="H1103" s="35">
        <f t="shared" si="247"/>
        <v>0.41086559820575502</v>
      </c>
      <c r="I1103" s="35">
        <f t="shared" si="248"/>
        <v>0.36224514546676051</v>
      </c>
      <c r="J1103" s="35">
        <f t="shared" si="249"/>
        <v>0.32310792999807603</v>
      </c>
      <c r="K1103" s="35">
        <f t="shared" si="250"/>
        <v>0.29113985237544321</v>
      </c>
      <c r="L1103" s="35">
        <f t="shared" si="251"/>
        <v>0.26464877166706058</v>
      </c>
      <c r="M1103" s="35">
        <f t="shared" si="252"/>
        <v>0.24240084662843278</v>
      </c>
      <c r="N1103" s="35">
        <f t="shared" si="253"/>
        <v>0.22348885067118446</v>
      </c>
    </row>
    <row r="1104" spans="1:14">
      <c r="A1104" s="34">
        <f t="shared" si="240"/>
        <v>2101.9931903760371</v>
      </c>
      <c r="B1104" s="35">
        <f t="shared" si="241"/>
        <v>13200517.235561512</v>
      </c>
      <c r="C1104" s="36">
        <f t="shared" si="242"/>
        <v>0.85875905711721356</v>
      </c>
      <c r="D1104" s="35">
        <f t="shared" si="243"/>
        <v>0.75600438590622498</v>
      </c>
      <c r="E1104" s="35">
        <f t="shared" si="244"/>
        <v>0.64472568161328114</v>
      </c>
      <c r="F1104" s="35">
        <f t="shared" si="245"/>
        <v>0.5484676226736338</v>
      </c>
      <c r="G1104" s="35">
        <f t="shared" si="246"/>
        <v>0.47112938521789993</v>
      </c>
      <c r="H1104" s="35">
        <f t="shared" si="247"/>
        <v>0.41000584067945617</v>
      </c>
      <c r="I1104" s="35">
        <f t="shared" si="248"/>
        <v>0.36144394600015034</v>
      </c>
      <c r="J1104" s="35">
        <f t="shared" si="249"/>
        <v>0.32236581590893743</v>
      </c>
      <c r="K1104" s="35">
        <f t="shared" si="250"/>
        <v>0.29045304166541736</v>
      </c>
      <c r="L1104" s="35">
        <f t="shared" si="251"/>
        <v>0.26401210566479838</v>
      </c>
      <c r="M1104" s="35">
        <f t="shared" si="252"/>
        <v>0.24180903753426242</v>
      </c>
      <c r="N1104" s="35">
        <f t="shared" si="253"/>
        <v>0.2229369750561877</v>
      </c>
    </row>
    <row r="1105" spans="1:14">
      <c r="A1105" s="34">
        <f t="shared" si="240"/>
        <v>2106.8387851179777</v>
      </c>
      <c r="B1105" s="35">
        <f t="shared" si="241"/>
        <v>13230947.570540899</v>
      </c>
      <c r="C1105" s="36">
        <f t="shared" si="242"/>
        <v>0.85851562975888707</v>
      </c>
      <c r="D1105" s="35">
        <f t="shared" si="243"/>
        <v>0.75539054960584739</v>
      </c>
      <c r="E1105" s="35">
        <f t="shared" si="244"/>
        <v>0.64388260643482831</v>
      </c>
      <c r="F1105" s="35">
        <f t="shared" si="245"/>
        <v>0.54755034501105304</v>
      </c>
      <c r="G1105" s="35">
        <f t="shared" si="246"/>
        <v>0.47022356711028013</v>
      </c>
      <c r="H1105" s="35">
        <f t="shared" si="247"/>
        <v>0.40914751621273382</v>
      </c>
      <c r="I1105" s="35">
        <f t="shared" si="248"/>
        <v>0.36064436199585487</v>
      </c>
      <c r="J1105" s="35">
        <f t="shared" si="249"/>
        <v>0.32162538344598068</v>
      </c>
      <c r="K1105" s="35">
        <f t="shared" si="250"/>
        <v>0.28976791289734311</v>
      </c>
      <c r="L1105" s="35">
        <f t="shared" si="251"/>
        <v>0.26337708616670219</v>
      </c>
      <c r="M1105" s="35">
        <f t="shared" si="252"/>
        <v>0.24121882117660368</v>
      </c>
      <c r="N1105" s="35">
        <f t="shared" si="253"/>
        <v>0.22238663004576953</v>
      </c>
    </row>
    <row r="1106" spans="1:14">
      <c r="A1106" s="34">
        <f t="shared" si="240"/>
        <v>2111.6955501094276</v>
      </c>
      <c r="B1106" s="35">
        <f t="shared" si="241"/>
        <v>13261448.054687206</v>
      </c>
      <c r="C1106" s="36">
        <f t="shared" si="242"/>
        <v>0.85827150223228132</v>
      </c>
      <c r="D1106" s="35">
        <f t="shared" si="243"/>
        <v>0.75477551126705789</v>
      </c>
      <c r="E1106" s="35">
        <f t="shared" si="244"/>
        <v>0.64303902192950402</v>
      </c>
      <c r="F1106" s="35">
        <f t="shared" si="245"/>
        <v>0.54663347320531641</v>
      </c>
      <c r="G1106" s="35">
        <f t="shared" si="246"/>
        <v>0.46931880896577727</v>
      </c>
      <c r="H1106" s="35">
        <f t="shared" si="247"/>
        <v>0.40829062480914796</v>
      </c>
      <c r="I1106" s="35">
        <f t="shared" si="248"/>
        <v>0.35984639137914903</v>
      </c>
      <c r="J1106" s="35">
        <f t="shared" si="249"/>
        <v>0.32088662912349752</v>
      </c>
      <c r="K1106" s="35">
        <f t="shared" si="250"/>
        <v>0.28908446169277352</v>
      </c>
      <c r="L1106" s="35">
        <f t="shared" si="251"/>
        <v>0.26274370826528654</v>
      </c>
      <c r="M1106" s="35">
        <f t="shared" si="252"/>
        <v>0.24063019236362826</v>
      </c>
      <c r="N1106" s="35">
        <f t="shared" si="253"/>
        <v>0.22183781032507219</v>
      </c>
    </row>
    <row r="1107" spans="1:14">
      <c r="A1107" s="34">
        <f t="shared" si="240"/>
        <v>2116.5635111004708</v>
      </c>
      <c r="B1107" s="35">
        <f t="shared" si="241"/>
        <v>13292018.849710956</v>
      </c>
      <c r="C1107" s="36">
        <f t="shared" si="242"/>
        <v>0.85802667140369238</v>
      </c>
      <c r="D1107" s="35">
        <f t="shared" si="243"/>
        <v>0.75415927155965323</v>
      </c>
      <c r="E1107" s="35">
        <f t="shared" si="244"/>
        <v>0.64219493358751167</v>
      </c>
      <c r="F1107" s="35">
        <f t="shared" si="245"/>
        <v>0.54571701255491523</v>
      </c>
      <c r="G1107" s="35">
        <f t="shared" si="246"/>
        <v>0.46841511347429715</v>
      </c>
      <c r="H1107" s="35">
        <f t="shared" si="247"/>
        <v>0.4074351664541308</v>
      </c>
      <c r="I1107" s="35">
        <f t="shared" si="248"/>
        <v>0.35905003206803543</v>
      </c>
      <c r="J1107" s="35">
        <f t="shared" si="249"/>
        <v>0.32014954945878865</v>
      </c>
      <c r="K1107" s="35">
        <f t="shared" si="250"/>
        <v>0.28840268368447131</v>
      </c>
      <c r="L1107" s="35">
        <f t="shared" si="251"/>
        <v>0.26211196707031242</v>
      </c>
      <c r="M1107" s="35">
        <f t="shared" si="252"/>
        <v>0.2400431459249846</v>
      </c>
      <c r="N1107" s="35">
        <f t="shared" si="253"/>
        <v>0.22129051060355956</v>
      </c>
    </row>
    <row r="1108" spans="1:14">
      <c r="A1108" s="34">
        <f t="shared" si="240"/>
        <v>2121.4426939005525</v>
      </c>
      <c r="B1108" s="35">
        <f t="shared" si="241"/>
        <v>13322660.117695469</v>
      </c>
      <c r="C1108" s="36">
        <f t="shared" si="242"/>
        <v>0.85778113414031854</v>
      </c>
      <c r="D1108" s="35">
        <f t="shared" si="243"/>
        <v>0.75354183118403351</v>
      </c>
      <c r="E1108" s="35">
        <f t="shared" si="244"/>
        <v>0.64135034691175474</v>
      </c>
      <c r="F1108" s="35">
        <f t="shared" si="245"/>
        <v>0.54480096834167857</v>
      </c>
      <c r="G1108" s="35">
        <f t="shared" si="246"/>
        <v>0.46751248330117939</v>
      </c>
      <c r="H1108" s="35">
        <f t="shared" si="247"/>
        <v>0.40658114111510729</v>
      </c>
      <c r="I1108" s="35">
        <f t="shared" si="248"/>
        <v>0.35825528197334949</v>
      </c>
      <c r="J1108" s="35">
        <f t="shared" si="249"/>
        <v>0.31941414097221799</v>
      </c>
      <c r="K1108" s="35">
        <f t="shared" si="250"/>
        <v>0.28772257451640437</v>
      </c>
      <c r="L1108" s="35">
        <f t="shared" si="251"/>
        <v>0.2614818577087295</v>
      </c>
      <c r="M1108" s="35">
        <f t="shared" si="252"/>
        <v>0.23945767671169776</v>
      </c>
      <c r="N1108" s="35">
        <f t="shared" si="253"/>
        <v>0.22074472561488409</v>
      </c>
    </row>
    <row r="1109" spans="1:14">
      <c r="A1109" s="34">
        <f t="shared" si="240"/>
        <v>2126.3331243786142</v>
      </c>
      <c r="B1109" s="35">
        <f t="shared" si="241"/>
        <v>13353372.021097697</v>
      </c>
      <c r="C1109" s="36">
        <f t="shared" si="242"/>
        <v>0.85753488731029515</v>
      </c>
      <c r="D1109" s="35">
        <f t="shared" si="243"/>
        <v>0.75292319087123505</v>
      </c>
      <c r="E1109" s="35">
        <f t="shared" si="244"/>
        <v>0.64050526741762137</v>
      </c>
      <c r="F1109" s="35">
        <f t="shared" si="245"/>
        <v>0.54388534583065684</v>
      </c>
      <c r="G1109" s="35">
        <f t="shared" si="246"/>
        <v>0.46661092108725155</v>
      </c>
      <c r="H1109" s="35">
        <f t="shared" si="247"/>
        <v>0.40572854874161751</v>
      </c>
      <c r="I1109" s="35">
        <f t="shared" si="248"/>
        <v>0.35746213899886575</v>
      </c>
      <c r="J1109" s="35">
        <f t="shared" si="249"/>
        <v>0.31868040018726629</v>
      </c>
      <c r="K1109" s="35">
        <f t="shared" si="250"/>
        <v>0.28704412984374145</v>
      </c>
      <c r="L1109" s="35">
        <f t="shared" si="251"/>
        <v>0.26085337532461983</v>
      </c>
      <c r="M1109" s="35">
        <f t="shared" si="252"/>
        <v>0.23887377959607026</v>
      </c>
      <c r="N1109" s="35">
        <f t="shared" si="253"/>
        <v>0.22020045011675518</v>
      </c>
    </row>
    <row r="1110" spans="1:14">
      <c r="A1110" s="34">
        <f t="shared" si="240"/>
        <v>2131.2348284632312</v>
      </c>
      <c r="B1110" s="35">
        <f t="shared" si="241"/>
        <v>13384154.722749092</v>
      </c>
      <c r="C1110" s="36">
        <f t="shared" si="242"/>
        <v>0.85728792778273122</v>
      </c>
      <c r="D1110" s="35">
        <f t="shared" si="243"/>
        <v>0.75230335138296089</v>
      </c>
      <c r="E1110" s="35">
        <f t="shared" si="244"/>
        <v>0.63965970063276656</v>
      </c>
      <c r="F1110" s="35">
        <f t="shared" si="245"/>
        <v>0.54297015027000373</v>
      </c>
      <c r="G1110" s="35">
        <f t="shared" si="246"/>
        <v>0.46571042944888225</v>
      </c>
      <c r="H1110" s="35">
        <f t="shared" si="247"/>
        <v>0.40487738926543698</v>
      </c>
      <c r="I1110" s="35">
        <f t="shared" si="248"/>
        <v>0.35667060104140241</v>
      </c>
      <c r="J1110" s="35">
        <f t="shared" si="249"/>
        <v>0.31794832363058445</v>
      </c>
      <c r="K1110" s="35">
        <f t="shared" si="250"/>
        <v>0.28636734533284675</v>
      </c>
      <c r="L1110" s="35">
        <f t="shared" si="251"/>
        <v>0.26022651507914074</v>
      </c>
      <c r="M1110" s="35">
        <f t="shared" si="252"/>
        <v>0.23829144947158318</v>
      </c>
      <c r="N1110" s="35">
        <f t="shared" si="253"/>
        <v>0.21965767889080787</v>
      </c>
    </row>
    <row r="1111" spans="1:14">
      <c r="A1111" s="34">
        <f t="shared" si="240"/>
        <v>2136.1478321427503</v>
      </c>
      <c r="B1111" s="35">
        <f t="shared" si="241"/>
        <v>13415008.385856472</v>
      </c>
      <c r="C1111" s="36">
        <f t="shared" si="242"/>
        <v>0.85704025242774307</v>
      </c>
      <c r="D1111" s="35">
        <f t="shared" si="243"/>
        <v>0.75168231351160808</v>
      </c>
      <c r="E1111" s="35">
        <f t="shared" si="244"/>
        <v>0.63881365209689356</v>
      </c>
      <c r="F1111" s="35">
        <f t="shared" si="245"/>
        <v>0.5420553868908603</v>
      </c>
      <c r="G1111" s="35">
        <f t="shared" si="246"/>
        <v>0.46481101097803457</v>
      </c>
      <c r="H1111" s="35">
        <f t="shared" si="247"/>
        <v>0.40402766260069639</v>
      </c>
      <c r="I1111" s="35">
        <f t="shared" si="248"/>
        <v>0.35588066599092399</v>
      </c>
      <c r="J1111" s="35">
        <f t="shared" si="249"/>
        <v>0.31721790783204473</v>
      </c>
      <c r="K1111" s="35">
        <f t="shared" si="250"/>
        <v>0.28569221666127392</v>
      </c>
      <c r="L1111" s="35">
        <f t="shared" si="251"/>
        <v>0.25960127215046713</v>
      </c>
      <c r="M1111" s="35">
        <f t="shared" si="252"/>
        <v>0.23771068125279668</v>
      </c>
      <c r="N1111" s="35">
        <f t="shared" si="253"/>
        <v>0.21911640674247179</v>
      </c>
    </row>
    <row r="1112" spans="1:14">
      <c r="A1112" s="34">
        <f t="shared" si="240"/>
        <v>2141.0721614654285</v>
      </c>
      <c r="B1112" s="35">
        <f t="shared" si="241"/>
        <v>13445933.174002891</v>
      </c>
      <c r="C1112" s="36">
        <f t="shared" si="242"/>
        <v>0.85679185811649428</v>
      </c>
      <c r="D1112" s="35">
        <f t="shared" si="243"/>
        <v>0.75106007808029729</v>
      </c>
      <c r="E1112" s="35">
        <f t="shared" si="244"/>
        <v>0.63796712736153771</v>
      </c>
      <c r="F1112" s="35">
        <f t="shared" si="245"/>
        <v>0.54114106090724146</v>
      </c>
      <c r="G1112" s="35">
        <f t="shared" si="246"/>
        <v>0.46391266824232197</v>
      </c>
      <c r="H1112" s="35">
        <f t="shared" si="247"/>
        <v>0.40317936864400172</v>
      </c>
      <c r="I1112" s="35">
        <f t="shared" si="248"/>
        <v>0.35509233173064497</v>
      </c>
      <c r="J1112" s="35">
        <f t="shared" si="249"/>
        <v>0.31648914932479244</v>
      </c>
      <c r="K1112" s="35">
        <f t="shared" si="250"/>
        <v>0.28501873951776019</v>
      </c>
      <c r="L1112" s="35">
        <f t="shared" si="251"/>
        <v>0.25897764173373483</v>
      </c>
      <c r="M1112" s="35">
        <f t="shared" si="252"/>
        <v>0.23713146987525235</v>
      </c>
      <c r="N1112" s="35">
        <f t="shared" si="253"/>
        <v>0.21857662850084178</v>
      </c>
    </row>
  </sheetData>
  <sheetProtection password="99E3" sheet="1" objects="1" scenarios="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45</vt:i4>
      </vt:variant>
    </vt:vector>
  </HeadingPairs>
  <TitlesOfParts>
    <vt:vector size="51" baseType="lpstr">
      <vt:lpstr>NCP13994 Design Tool</vt:lpstr>
      <vt:lpstr>Board debuging</vt:lpstr>
      <vt:lpstr>Reference designs</vt:lpstr>
      <vt:lpstr>Sheet2</vt:lpstr>
      <vt:lpstr>Sheet3</vt:lpstr>
      <vt:lpstr>Sheet1</vt:lpstr>
      <vt:lpstr>Ae</vt:lpstr>
      <vt:lpstr>answer</vt:lpstr>
      <vt:lpstr>Bmax</vt:lpstr>
      <vt:lpstr>Cdl</vt:lpstr>
      <vt:lpstr>Cout</vt:lpstr>
      <vt:lpstr>Cr</vt:lpstr>
      <vt:lpstr>Crd</vt:lpstr>
      <vt:lpstr>Eff</vt:lpstr>
      <vt:lpstr>ESR</vt:lpstr>
      <vt:lpstr>f_min</vt:lpstr>
      <vt:lpstr>fo</vt:lpstr>
      <vt:lpstr>fod</vt:lpstr>
      <vt:lpstr>fs_nrm</vt:lpstr>
      <vt:lpstr>Io</vt:lpstr>
      <vt:lpstr>Iocp</vt:lpstr>
      <vt:lpstr>k</vt:lpstr>
      <vt:lpstr>Lp</vt:lpstr>
      <vt:lpstr>Lr</vt:lpstr>
      <vt:lpstr>Lrd</vt:lpstr>
      <vt:lpstr>M_max</vt:lpstr>
      <vt:lpstr>M_min</vt:lpstr>
      <vt:lpstr>Ma</vt:lpstr>
      <vt:lpstr>MC</vt:lpstr>
      <vt:lpstr>mm</vt:lpstr>
      <vt:lpstr>Mv</vt:lpstr>
      <vt:lpstr>n</vt:lpstr>
      <vt:lpstr>nct</vt:lpstr>
      <vt:lpstr>nn</vt:lpstr>
      <vt:lpstr>Np</vt:lpstr>
      <vt:lpstr>Ns</vt:lpstr>
      <vt:lpstr>Pin</vt:lpstr>
      <vt:lpstr>Po</vt:lpstr>
      <vt:lpstr>Q</vt:lpstr>
      <vt:lpstr>Qd</vt:lpstr>
      <vt:lpstr>Rac</vt:lpstr>
      <vt:lpstr>Ro</vt:lpstr>
      <vt:lpstr>Thu</vt:lpstr>
      <vt:lpstr>u</vt:lpstr>
      <vt:lpstr>VF</vt:lpstr>
      <vt:lpstr>Vin_max</vt:lpstr>
      <vt:lpstr>Vin_min</vt:lpstr>
      <vt:lpstr>Vo</vt:lpstr>
      <vt:lpstr>wm</vt:lpstr>
      <vt:lpstr>wo</vt:lpstr>
      <vt:lpstr>wp</vt:lpstr>
    </vt:vector>
  </TitlesOfParts>
  <Company>Fairchild Semiconductor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Vaclav Drda</cp:lastModifiedBy>
  <dcterms:created xsi:type="dcterms:W3CDTF">2015-12-07T23:10:23Z</dcterms:created>
  <dcterms:modified xsi:type="dcterms:W3CDTF">2024-05-06T07:37:09Z</dcterms:modified>
</cp:coreProperties>
</file>